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Guest List" state="visible" r:id="rId5"/>
    <sheet sheetId="3" name="Wedding Party" state="visible" r:id="rId6"/>
    <sheet sheetId="4" name="Gifts" state="visible" r:id="rId7"/>
    <sheet sheetId="5" name="Budget" state="visible" r:id="rId8"/>
    <sheet sheetId="6" name="Summary" state="visible" r:id="rId9"/>
  </sheets>
  <calcPr calcId="171027"/>
</workbook>
</file>

<file path=xl/sharedStrings.xml><?xml version="1.0" encoding="utf-8"?>
<sst xmlns="http://schemas.openxmlformats.org/spreadsheetml/2006/main" count="461" uniqueCount="260">
  <si>
    <t>Wedding Guest List Template</t>
  </si>
  <si>
    <t>by Sorry, Not Invited</t>
  </si>
  <si>
    <t>Quick Start</t>
  </si>
  <si>
    <t>1. Go to the Guest List sheet and start adding your guests</t>
  </si>
  <si>
    <t>2. Use the Side column to track whose guest each person is</t>
  </si>
  <si>
    <t>3. Use Tiers (A/B/C) to prioritize: A = must invite, B = want to, C = if space</t>
  </si>
  <si>
    <t>4. Track RSVPs, meal choices, and dietary needs as responses come in</t>
  </si>
  <si>
    <t>5. Check the Summary sheet to see your stats update automatically</t>
  </si>
  <si>
    <t>What's Included</t>
  </si>
  <si>
    <t>Guest List</t>
  </si>
  <si>
    <t>Track all guests with contact info, RSVPs, meals, seating, and more</t>
  </si>
  <si>
    <t>Wedding Party</t>
  </si>
  <si>
    <t>Manage bridesmaids, groomsmen, and wedding party details</t>
  </si>
  <si>
    <t>Gifts</t>
  </si>
  <si>
    <t>Log gifts received and track thank-you notes</t>
  </si>
  <si>
    <t>Budget</t>
  </si>
  <si>
    <t>Estimate costs based on guest count with auto-calculations</t>
  </si>
  <si>
    <t>Summary</t>
  </si>
  <si>
    <t>Dashboard with auto-updating stats and visual progress</t>
  </si>
  <si>
    <t>Pro Tips</t>
  </si>
  <si>
    <t>• Use the dropdown menus to keep your data consistent</t>
  </si>
  <si>
    <t>• Filter columns to view specific groups (e.g., just Partner 1's family)</t>
  </si>
  <si>
    <t>• The Household column helps group families for mailing</t>
  </si>
  <si>
    <t>• Delete the sample data rows before adding your real guests</t>
  </si>
  <si>
    <t>When a Spreadsheet Isn't Enough</t>
  </si>
  <si>
    <t>Tracking guests is easy. Deciding who to cut is hard.</t>
  </si>
  <si>
    <t>If you're over capacity and need to trim your list, our app helps you and your partner:</t>
  </si>
  <si>
    <t>✓ Score each guest independently (no peeking!)</t>
  </si>
  <si>
    <t>✓ Compare your rankings side-by-side</t>
  </si>
  <si>
    <t>✓ Find the natural cutoff line together</t>
  </si>
  <si>
    <t>✓ Make decisions without the arguments</t>
  </si>
  <si>
    <t>Get started: sorrynotinvited.com</t>
  </si>
  <si>
    <t>First Name</t>
  </si>
  <si>
    <t>Last Name</t>
  </si>
  <si>
    <t>Side</t>
  </si>
  <si>
    <t>Tier</t>
  </si>
  <si>
    <t>Household</t>
  </si>
  <si>
    <t>Plus-One Of</t>
  </si>
  <si>
    <t>+1 Allowed?</t>
  </si>
  <si>
    <t>Street Address</t>
  </si>
  <si>
    <t>City</t>
  </si>
  <si>
    <t>State</t>
  </si>
  <si>
    <t>Zip</t>
  </si>
  <si>
    <t>Country</t>
  </si>
  <si>
    <t>Email</t>
  </si>
  <si>
    <t>Phone</t>
  </si>
  <si>
    <t>Age Group</t>
  </si>
  <si>
    <t>Save Date Sent</t>
  </si>
  <si>
    <t>Invite Sent</t>
  </si>
  <si>
    <t>RSVP Status</t>
  </si>
  <si>
    <t># Attending</t>
  </si>
  <si>
    <t>Meal Choice</t>
  </si>
  <si>
    <t>Dietary Notes</t>
  </si>
  <si>
    <t>Table #</t>
  </si>
  <si>
    <t>Seat #</t>
  </si>
  <si>
    <t>Rehearsal</t>
  </si>
  <si>
    <t>Ceremony</t>
  </si>
  <si>
    <t>Reception</t>
  </si>
  <si>
    <t>Gift Received</t>
  </si>
  <si>
    <t>Thank You Sent</t>
  </si>
  <si>
    <t>Notes</t>
  </si>
  <si>
    <t>John</t>
  </si>
  <si>
    <t>Smith</t>
  </si>
  <si>
    <t>Partner 2's Family</t>
  </si>
  <si>
    <t>A</t>
  </si>
  <si>
    <t>Smith Family</t>
  </si>
  <si>
    <t/>
  </si>
  <si>
    <t>No</t>
  </si>
  <si>
    <t>123 Main St</t>
  </si>
  <si>
    <t>New York</t>
  </si>
  <si>
    <t>NY</t>
  </si>
  <si>
    <t>10001</t>
  </si>
  <si>
    <t>USA</t>
  </si>
  <si>
    <t>john@example.com</t>
  </si>
  <si>
    <t>555-123-4567</t>
  </si>
  <si>
    <t>Adult</t>
  </si>
  <si>
    <t>Yes</t>
  </si>
  <si>
    <t>Beef</t>
  </si>
  <si>
    <t>Best man</t>
  </si>
  <si>
    <t>Jane</t>
  </si>
  <si>
    <t>jane@example.com</t>
  </si>
  <si>
    <t>555-123-4568</t>
  </si>
  <si>
    <t>Chicken</t>
  </si>
  <si>
    <t>Gluten-free</t>
  </si>
  <si>
    <t>Emily</t>
  </si>
  <si>
    <t>Johnson</t>
  </si>
  <si>
    <t>Partner 1's Friends</t>
  </si>
  <si>
    <t>456 Oak Ave</t>
  </si>
  <si>
    <t>Los Angeles</t>
  </si>
  <si>
    <t>CA</t>
  </si>
  <si>
    <t>90001</t>
  </si>
  <si>
    <t>emily@example.com</t>
  </si>
  <si>
    <t>555-987-6543</t>
  </si>
  <si>
    <t>Pending</t>
  </si>
  <si>
    <t>Maid of honor</t>
  </si>
  <si>
    <t>Michael</t>
  </si>
  <si>
    <t>Brown</t>
  </si>
  <si>
    <t>Partner 2's Friends</t>
  </si>
  <si>
    <t>B</t>
  </si>
  <si>
    <t>789 Pine Rd</t>
  </si>
  <si>
    <t>Chicago</t>
  </si>
  <si>
    <t>IL</t>
  </si>
  <si>
    <t>60601</t>
  </si>
  <si>
    <t>mike@example.com</t>
  </si>
  <si>
    <t>555-456-7890</t>
  </si>
  <si>
    <t>No Response</t>
  </si>
  <si>
    <t>Vegetarian</t>
  </si>
  <si>
    <t>College friend</t>
  </si>
  <si>
    <t>Sarah</t>
  </si>
  <si>
    <t>Williams</t>
  </si>
  <si>
    <t>321 Elm St</t>
  </si>
  <si>
    <t>Boston</t>
  </si>
  <si>
    <t>MA</t>
  </si>
  <si>
    <t>02101</t>
  </si>
  <si>
    <t>sarah@example.com</t>
  </si>
  <si>
    <t>555-222-3333</t>
  </si>
  <si>
    <t>Fish</t>
  </si>
  <si>
    <t>Bridesmaid</t>
  </si>
  <si>
    <t>Tom</t>
  </si>
  <si>
    <t>Davis</t>
  </si>
  <si>
    <t>Sarah Williams</t>
  </si>
  <si>
    <t>tom@example.com</t>
  </si>
  <si>
    <t>555-222-3334</t>
  </si>
  <si>
    <t>Sarah's plus-one</t>
  </si>
  <si>
    <t>Lily</t>
  </si>
  <si>
    <t>Brown Family</t>
  </si>
  <si>
    <t>Child</t>
  </si>
  <si>
    <t>Kids Meal</t>
  </si>
  <si>
    <t>Michael's daughter</t>
  </si>
  <si>
    <t>Robert</t>
  </si>
  <si>
    <t>Chen</t>
  </si>
  <si>
    <t>Mutual</t>
  </si>
  <si>
    <t>555 Oak Lane</t>
  </si>
  <si>
    <t>San Francisco</t>
  </si>
  <si>
    <t>94102</t>
  </si>
  <si>
    <t>robert@example.com</t>
  </si>
  <si>
    <t>555-888-9999</t>
  </si>
  <si>
    <t>Declined - traveling</t>
  </si>
  <si>
    <t>Name</t>
  </si>
  <si>
    <t>Role</t>
  </si>
  <si>
    <t>Speech?</t>
  </si>
  <si>
    <t>Outfit Size</t>
  </si>
  <si>
    <t>Fitted?</t>
  </si>
  <si>
    <t>Paid?</t>
  </si>
  <si>
    <t>Bachelor/ette</t>
  </si>
  <si>
    <t>Shower</t>
  </si>
  <si>
    <t>Gift Given</t>
  </si>
  <si>
    <t>Emily Johnson</t>
  </si>
  <si>
    <t>Maid of Honor</t>
  </si>
  <si>
    <t>6</t>
  </si>
  <si>
    <t>Coordinating bachelorette</t>
  </si>
  <si>
    <t>555-111-2222</t>
  </si>
  <si>
    <t>8</t>
  </si>
  <si>
    <t>John Smith</t>
  </si>
  <si>
    <t>Best Man</t>
  </si>
  <si>
    <t>42R</t>
  </si>
  <si>
    <t>N/A</t>
  </si>
  <si>
    <t>Coordinating bachelor party</t>
  </si>
  <si>
    <t>David Lee</t>
  </si>
  <si>
    <t>Groomsman</t>
  </si>
  <si>
    <t>555-333-4444</t>
  </si>
  <si>
    <t>david@example.com</t>
  </si>
  <si>
    <t>40R</t>
  </si>
  <si>
    <t>From</t>
  </si>
  <si>
    <t>Gift Description</t>
  </si>
  <si>
    <t>Date Received</t>
  </si>
  <si>
    <t>Date Sent</t>
  </si>
  <si>
    <t>John &amp; Jane Smith</t>
  </si>
  <si>
    <t>KitchenAid Stand Mixer</t>
  </si>
  <si>
    <t>2024-01-15</t>
  </si>
  <si>
    <t>2024-01-20</t>
  </si>
  <si>
    <t>Registry item</t>
  </si>
  <si>
    <t>Luxury Towel Set</t>
  </si>
  <si>
    <t>2024-01-18</t>
  </si>
  <si>
    <t>Wedding Budget Planner</t>
  </si>
  <si>
    <t>Enter your total budget below. Yellow cells are for your input. Suggested amounts auto-calculate.</t>
  </si>
  <si>
    <t>YOUR TOTAL BUDGET:</t>
  </si>
  <si>
    <t>Category</t>
  </si>
  <si>
    <t>% Budget</t>
  </si>
  <si>
    <t>Suggested</t>
  </si>
  <si>
    <t>Your Budget</t>
  </si>
  <si>
    <t>Estimated</t>
  </si>
  <si>
    <t>Actual</t>
  </si>
  <si>
    <t>Difference</t>
  </si>
  <si>
    <t>Venues &amp; Rentals</t>
  </si>
  <si>
    <t xml:space="preserve">   Ceremony &amp; Reception Venue</t>
  </si>
  <si>
    <t xml:space="preserve">   Event Rentals</t>
  </si>
  <si>
    <t>Planning</t>
  </si>
  <si>
    <t xml:space="preserve">   Wedding Planner/Coordinator</t>
  </si>
  <si>
    <t>Food &amp; Drink</t>
  </si>
  <si>
    <t xml:space="preserve">   Catering</t>
  </si>
  <si>
    <t xml:space="preserve">   Wedding Cake/Desserts</t>
  </si>
  <si>
    <t xml:space="preserve">   Alcohol &amp; Beverages</t>
  </si>
  <si>
    <t>Photography &amp; Video</t>
  </si>
  <si>
    <t xml:space="preserve">   Photographer</t>
  </si>
  <si>
    <t xml:space="preserve">   Videographer</t>
  </si>
  <si>
    <t>Entertainment</t>
  </si>
  <si>
    <t xml:space="preserve">   DJ or Live Band</t>
  </si>
  <si>
    <t xml:space="preserve">   Ceremony Musicians</t>
  </si>
  <si>
    <t xml:space="preserve">   Guest Entertainment</t>
  </si>
  <si>
    <t>Flowers &amp; Decor</t>
  </si>
  <si>
    <t xml:space="preserve">   Flowers &amp; Bouquets</t>
  </si>
  <si>
    <t xml:space="preserve">   Decor &amp; Lighting</t>
  </si>
  <si>
    <t>Stationery</t>
  </si>
  <si>
    <t xml:space="preserve">   Invitations &amp; Paper Goods</t>
  </si>
  <si>
    <t xml:space="preserve">   Officiant</t>
  </si>
  <si>
    <t>Attire</t>
  </si>
  <si>
    <t xml:space="preserve">   Wedding Dress/Gown</t>
  </si>
  <si>
    <t xml:space="preserve">   Suit/Tux</t>
  </si>
  <si>
    <t xml:space="preserve">   Accessories &amp; Jewelry</t>
  </si>
  <si>
    <t>Rings</t>
  </si>
  <si>
    <t xml:space="preserve">   Wedding Rings</t>
  </si>
  <si>
    <t>Beauty</t>
  </si>
  <si>
    <t xml:space="preserve">   Hair Styling</t>
  </si>
  <si>
    <t xml:space="preserve">   Makeup</t>
  </si>
  <si>
    <t>Logistics</t>
  </si>
  <si>
    <t xml:space="preserve">   Transportation</t>
  </si>
  <si>
    <t xml:space="preserve">   Wedding Favors</t>
  </si>
  <si>
    <t xml:space="preserve">   Wedding Party Gifts</t>
  </si>
  <si>
    <t>Other</t>
  </si>
  <si>
    <t xml:space="preserve">   Tips &amp; Gratuities</t>
  </si>
  <si>
    <t xml:space="preserve">   Miscellaneous</t>
  </si>
  <si>
    <t>TOTAL</t>
  </si>
  <si>
    <t>BUDGET SUMMARY</t>
  </si>
  <si>
    <t>Budget Remaining (vs Estimated):</t>
  </si>
  <si>
    <t>Budget Remaining (vs Actual):</t>
  </si>
  <si>
    <t>Wedding Guest List Dashboard</t>
  </si>
  <si>
    <t>Column Guide</t>
  </si>
  <si>
    <t>Attending (Yes)</t>
  </si>
  <si>
    <t>• Side: Partner 1 or Partner 2's family/friends</t>
  </si>
  <si>
    <t>Declined (No)</t>
  </si>
  <si>
    <t>• Tier: Priority (A = must, B = want to, C = if space)</t>
  </si>
  <si>
    <t>• +1 Allowed: Can this guest bring a plus-one?</t>
  </si>
  <si>
    <t>• Household: Group families for mailing</t>
  </si>
  <si>
    <t>• Plus-One Of: Link plus-ones to their inviter</t>
  </si>
  <si>
    <t>Total Headcount</t>
  </si>
  <si>
    <t>• Age Group: Adult/Teen/Child/Infant for catering</t>
  </si>
  <si>
    <t>• RSVP Status: Yes/No/Pending/No Response</t>
  </si>
  <si>
    <t>Guest Breakdown</t>
  </si>
  <si>
    <t>• Table/Seat: Assign seating after RSVPs</t>
  </si>
  <si>
    <t>Total Guests</t>
  </si>
  <si>
    <t>Tips:</t>
  </si>
  <si>
    <t>A-List (Must Invite)</t>
  </si>
  <si>
    <t>• RSVP cells are color-coded automatically</t>
  </si>
  <si>
    <t>B-List (Want To)</t>
  </si>
  <si>
    <t>• Use Filter to view specific groups</t>
  </si>
  <si>
    <t>C-List (If Space)</t>
  </si>
  <si>
    <t>• Check Budget sheet for cost tracking</t>
  </si>
  <si>
    <t>• Delete sample data before adding your guests</t>
  </si>
  <si>
    <t>Adults</t>
  </si>
  <si>
    <t>Teens</t>
  </si>
  <si>
    <t>Children</t>
  </si>
  <si>
    <t>Infants</t>
  </si>
  <si>
    <t>By Side</t>
  </si>
  <si>
    <t>Partner 1's Family</t>
  </si>
  <si>
    <t>Mailing Status</t>
  </si>
  <si>
    <t>Save Dates Sent</t>
  </si>
  <si>
    <t>Invites Sent</t>
  </si>
  <si>
    <t>Gifts Received</t>
  </si>
  <si>
    <t>Thank Yous 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</si>
</sst>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.0%"/>
  </numFmts>
  <fonts count="24" x14ac:knownFonts="1">
    <font>
      <color theme="1"/>
      <family val="2"/>
      <scheme val="minor"/>
      <sz val="11"/>
      <name val="Calibri"/>
    </font>
    <font>
      <b/>
      <color rgb="FF374151"/>
      <sz val="24"/>
    </font>
    <font>
      <i/>
      <color rgb="FFB86347"/>
      <sz val="12"/>
    </font>
    <font>
      <b/>
      <color rgb="FF4D5B4D"/>
      <sz val="16"/>
    </font>
    <font>
      <sz val="11"/>
    </font>
    <font>
      <b/>
      <color rgb="FFB86347"/>
      <sz val="11"/>
    </font>
    <font>
      <b/>
      <color rgb="FF374151"/>
      <sz val="16"/>
    </font>
    <font>
      <i/>
      <sz val="12"/>
    </font>
    <font>
      <color rgb="FF4D5B4D"/>
      <sz val="11"/>
    </font>
    <font>
      <b/>
      <color rgb="FFB86347"/>
      <sz val="14"/>
    </font>
    <font>
      <b/>
      <color rgb="FFFFFFFF"/>
      <sz val="11"/>
    </font>
    <font>
      <b/>
      <color rgb="FF047857"/>
    </font>
    <font>
      <b/>
      <color rgb="FFD97706"/>
    </font>
    <font>
      <b/>
      <color rgb="FF6B7280"/>
    </font>
    <font>
      <b/>
      <color rgb="FFDC2626"/>
    </font>
    <font>
      <b/>
      <color rgb="FF374151"/>
      <sz val="20"/>
    </font>
    <font>
      <i/>
      <color rgb="FF6B7280"/>
      <sz val="11"/>
    </font>
    <font>
      <b/>
      <sz val="14"/>
    </font>
    <font>
      <b/>
      <color rgb="FF1F2937"/>
      <sz val="11"/>
    </font>
    <font>
      <color rgb="FF374151"/>
      <sz val="11"/>
    </font>
    <font>
      <b/>
      <sz val="12"/>
    </font>
    <font>
      <b/>
    </font>
    <font>
      <b/>
      <color rgb="FF4D5B4D"/>
      <sz val="14"/>
    </font>
    <font>
      <b/>
      <color rgb="FF374151"/>
      <sz val="14"/>
    </font>
  </fonts>
  <fills count="15">
    <fill>
      <patternFill patternType="none"/>
    </fill>
    <fill>
      <patternFill patternType="gray125"/>
    </fill>
    <fill>
      <patternFill patternType="solid">
        <fgColor rgb="FFFDF8F6"/>
      </patternFill>
    </fill>
    <fill>
      <patternFill patternType="solid">
        <fgColor rgb="FF374151"/>
      </patternFill>
    </fill>
    <fill>
      <patternFill patternType="solid">
        <fgColor rgb="FFD1FAE5"/>
      </patternFill>
    </fill>
    <fill>
      <patternFill patternType="solid">
        <fgColor rgb="FFFAF8F5"/>
      </patternFill>
    </fill>
    <fill>
      <patternFill patternType="solid">
        <fgColor rgb="FFFEF3C7"/>
      </patternFill>
    </fill>
    <fill>
      <patternFill patternType="solid">
        <fgColor rgb="FFF3F4F6"/>
      </patternFill>
    </fill>
    <fill>
      <patternFill patternType="solid">
        <fgColor rgb="FFFEE2E2"/>
      </patternFill>
    </fill>
    <fill>
      <patternFill patternType="solid">
        <fgColor rgb="FF4D5B4D"/>
      </patternFill>
    </fill>
    <fill>
      <patternFill patternType="solid">
        <fgColor rgb="FFE3E7E3"/>
      </patternFill>
    </fill>
    <fill>
      <patternFill patternType="solid">
        <fgColor rgb="FFB86347"/>
      </patternFill>
    </fill>
    <fill>
      <patternFill patternType="solid">
        <fgColor rgb="FFFFFBEB"/>
      </patternFill>
    </fill>
    <fill>
      <patternFill patternType="solid">
        <fgColor rgb="FFE5E7EB"/>
      </patternFill>
    </fill>
    <fill>
      <patternFill patternType="solid">
        <fgColor rgb="FFF0FDF4"/>
      </patternFill>
    </fill>
  </fills>
  <borders count="8">
    <border>
      <left/>
      <right/>
      <top/>
      <bottom/>
      <diagonal/>
    </border>
    <border>
      <left/>
      <right style="medium">
        <color rgb="FFB86347"/>
      </right>
      <top style="medium">
        <color rgb="FFB86347"/>
      </top>
      <bottom/>
      <diagonal/>
    </border>
    <border>
      <left style="medium">
        <color rgb="FFB86347"/>
      </left>
      <right/>
      <top/>
      <bottom/>
      <diagonal/>
    </border>
    <border>
      <left/>
      <right style="medium">
        <color rgb="FFB86347"/>
      </right>
      <top/>
      <bottom/>
      <diagonal/>
    </border>
    <border>
      <left/>
      <right style="medium">
        <color rgb="FFB86347"/>
      </right>
      <top/>
      <bottom style="medium">
        <color rgb="FFB86347"/>
      </bottom>
      <diagonal/>
    </border>
    <border>
      <left/>
      <right/>
      <top/>
      <bottom style="thin">
        <color rgb="FF000000"/>
      </bottom>
      <diagonal/>
    </border>
    <border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>
      <left/>
      <right/>
      <top style="medium">
        <color rgb="FF37415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0" fontId="0" fillId="0" borderId="2" xfId="0" applyBorder="1"/>
    <xf numFmtId="0" fontId="0" fillId="0" borderId="3" xfId="0" applyBorder="1"/>
    <xf numFmtId="0" fontId="7" fillId="0" borderId="3" xfId="0" applyFont="1" applyBorder="1"/>
    <xf numFmtId="0" fontId="4" fillId="0" borderId="3" xfId="0" applyFont="1" applyBorder="1"/>
    <xf numFmtId="0" fontId="8" fillId="0" borderId="2" xfId="0" applyFont="1" applyBorder="1"/>
    <xf numFmtId="0" fontId="9" fillId="0" borderId="4" xfId="0" applyFont="1" applyBorder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11" fillId="4" borderId="0" xfId="0" applyFont="1" applyFill="1"/>
    <xf numFmtId="0" fontId="0" fillId="5" borderId="0" xfId="0" applyFill="1"/>
    <xf numFmtId="0" fontId="12" fillId="6" borderId="0" xfId="0" applyFont="1" applyFill="1"/>
    <xf numFmtId="0" fontId="13" fillId="7" borderId="0" xfId="0" applyFont="1" applyFill="1"/>
    <xf numFmtId="0" fontId="14" fillId="8" borderId="0" xfId="0" applyFont="1" applyFill="1"/>
    <xf numFmtId="0" fontId="10" fillId="9" borderId="0" xfId="0" applyFont="1" applyFill="1" applyAlignment="1">
      <alignment horizontal="center" vertical="center"/>
    </xf>
    <xf numFmtId="0" fontId="0" fillId="10" borderId="0" xfId="0" applyFill="1"/>
    <xf numFmtId="0" fontId="10" fillId="11" borderId="0" xfId="0" applyFont="1" applyFill="1" applyAlignment="1">
      <alignment horizontal="center" vertical="center"/>
    </xf>
    <xf numFmtId="0" fontId="0" fillId="2" borderId="0" xfId="0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164" fontId="17" fillId="12" borderId="6" xfId="0" applyNumberFormat="1" applyFont="1" applyFill="1" applyBorder="1"/>
    <xf numFmtId="0" fontId="10" fillId="3" borderId="0" xfId="0" applyFont="1" applyFill="1" applyAlignment="1">
      <alignment horizontal="center" vertical="center"/>
    </xf>
    <xf numFmtId="0" fontId="18" fillId="13" borderId="0" xfId="0" applyFont="1" applyFill="1"/>
    <xf numFmtId="0" fontId="0" fillId="13" borderId="0" xfId="0" applyFill="1"/>
    <xf numFmtId="0" fontId="19" fillId="0" borderId="0" xfId="0" applyFont="1"/>
    <xf numFmtId="165" fontId="0" fillId="0" borderId="0" xfId="0" applyNumberFormat="1" applyAlignment="1">
      <alignment horizontal="center"/>
    </xf>
    <xf numFmtId="164" fontId="0" fillId="0" borderId="0" xfId="0" applyNumberFormat="1"/>
    <xf numFmtId="164" fontId="0" fillId="14" borderId="0" xfId="0" applyNumberFormat="1" applyFill="1"/>
    <xf numFmtId="164" fontId="0" fillId="12" borderId="0" xfId="0" applyNumberFormat="1" applyFill="1"/>
    <xf numFmtId="0" fontId="20" fillId="0" borderId="7" xfId="0" applyFont="1" applyBorder="1"/>
    <xf numFmtId="165" fontId="21" fillId="0" borderId="7" xfId="0" applyNumberFormat="1" applyFont="1" applyBorder="1" applyAlignment="1">
      <alignment horizontal="center"/>
    </xf>
    <xf numFmtId="164" fontId="21" fillId="0" borderId="7" xfId="0" applyNumberFormat="1" applyFont="1" applyBorder="1"/>
    <xf numFmtId="0" fontId="20" fillId="0" borderId="0" xfId="0" applyFont="1"/>
    <xf numFmtId="164" fontId="21" fillId="0" borderId="0" xfId="0" applyNumberFormat="1" applyFont="1"/>
    <xf numFmtId="0" fontId="15" fillId="2" borderId="0" xfId="0" applyFont="1" applyFill="1"/>
    <xf numFmtId="0" fontId="9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</cellXfs>
  <cellStyles count="1">
    <cellStyle name="Normal" xfId="0" builtinId="0"/>
  </cellStyles>
  <dxfs count="6">
    <dxf>
      <font>
        <b/>
        <color rgb="FF047857"/>
      </font>
      <fill>
        <patternFill patternType="solid">
          <bgColor rgb="FFD1FAE5"/>
        </patternFill>
      </fill>
    </dxf>
    <dxf>
      <font>
        <b/>
        <color rgb="FF6B7280"/>
      </font>
      <fill>
        <patternFill patternType="solid">
          <bgColor rgb="FFF3F4F6"/>
        </patternFill>
      </fill>
    </dxf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047857"/>
      </font>
      <fill>
        <patternFill patternType="solid">
          <bgColor rgb="FFD1FAE5"/>
        </patternFill>
      </fill>
    </dxf>
    <dxf>
      <font>
        <b/>
        <color rgb="FFDC2626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2"/>
  <sheetFormatPr defaultRowHeight="15" outlineLevelRow="0" outlineLevelCol="0" x14ac:dyDescent="55"/>
  <cols>
    <col min="1" max="1" width="3" customWidth="1"/>
    <col min="2" max="3" width="45" customWidth="1"/>
    <col min="4" max="4" width="3" customWidth="1"/>
  </cols>
  <sheetData>
    <row r="2" spans="2:3" x14ac:dyDescent="0.25">
      <c r="B2" s="1" t="s">
        <v>0</v>
      </c>
      <c r="C2" s="1"/>
    </row>
    <row r="3" spans="2:3" x14ac:dyDescent="0.25">
      <c r="B3" s="2" t="s">
        <v>1</v>
      </c>
      <c r="C3" s="2"/>
    </row>
    <row r="5" spans="2:2" x14ac:dyDescent="0.25">
      <c r="B5" s="3" t="s">
        <v>2</v>
      </c>
    </row>
    <row r="7" spans="2:2" x14ac:dyDescent="0.25">
      <c r="B7" s="4" t="s">
        <v>3</v>
      </c>
    </row>
    <row r="8" spans="2:2" x14ac:dyDescent="0.25">
      <c r="B8" s="4" t="s">
        <v>4</v>
      </c>
    </row>
    <row r="9" spans="2:2" x14ac:dyDescent="0.25">
      <c r="B9" s="4" t="s">
        <v>5</v>
      </c>
    </row>
    <row r="10" spans="2:2" x14ac:dyDescent="0.25">
      <c r="B10" s="4" t="s">
        <v>6</v>
      </c>
    </row>
    <row r="11" spans="2:2" x14ac:dyDescent="0.25">
      <c r="B11" s="4" t="s">
        <v>7</v>
      </c>
    </row>
    <row r="14" spans="2:2" x14ac:dyDescent="0.25">
      <c r="B14" s="3" t="s">
        <v>8</v>
      </c>
    </row>
    <row r="16" spans="2:3" x14ac:dyDescent="0.25">
      <c r="B16" s="5" t="s">
        <v>9</v>
      </c>
      <c r="C16" s="4" t="s">
        <v>10</v>
      </c>
    </row>
    <row r="17" spans="2:3" x14ac:dyDescent="0.25">
      <c r="B17" s="5" t="s">
        <v>11</v>
      </c>
      <c r="C17" s="4" t="s">
        <v>12</v>
      </c>
    </row>
    <row r="18" spans="2:3" x14ac:dyDescent="0.25">
      <c r="B18" s="5" t="s">
        <v>13</v>
      </c>
      <c r="C18" s="4" t="s">
        <v>14</v>
      </c>
    </row>
    <row r="19" spans="2:3" x14ac:dyDescent="0.25">
      <c r="B19" s="5" t="s">
        <v>15</v>
      </c>
      <c r="C19" s="4" t="s">
        <v>16</v>
      </c>
    </row>
    <row r="20" spans="2:3" x14ac:dyDescent="0.25">
      <c r="B20" s="5" t="s">
        <v>17</v>
      </c>
      <c r="C20" s="4" t="s">
        <v>18</v>
      </c>
    </row>
    <row r="23" spans="2:2" x14ac:dyDescent="0.25">
      <c r="B23" s="3" t="s">
        <v>19</v>
      </c>
    </row>
    <row r="25" spans="2:2" x14ac:dyDescent="0.25">
      <c r="B25" s="4" t="s">
        <v>20</v>
      </c>
    </row>
    <row r="26" spans="2:2" x14ac:dyDescent="0.25">
      <c r="B26" s="4" t="s">
        <v>21</v>
      </c>
    </row>
    <row r="27" spans="2:2" x14ac:dyDescent="0.25">
      <c r="B27" s="4" t="s">
        <v>22</v>
      </c>
    </row>
    <row r="28" spans="2:2" x14ac:dyDescent="0.25">
      <c r="B28" s="4" t="s">
        <v>23</v>
      </c>
    </row>
    <row r="31" spans="2:3" x14ac:dyDescent="0.25">
      <c r="B31" s="6" t="s">
        <v>24</v>
      </c>
      <c r="C31" s="6"/>
    </row>
    <row r="32" spans="2:3" x14ac:dyDescent="0.25">
      <c r="B32" s="7"/>
      <c r="C32" s="8"/>
    </row>
    <row r="33" spans="2:3" x14ac:dyDescent="0.25">
      <c r="B33" s="9" t="s">
        <v>25</v>
      </c>
      <c r="C33" s="9"/>
    </row>
    <row r="34" spans="2:3" x14ac:dyDescent="0.25">
      <c r="B34" s="7"/>
      <c r="C34" s="8"/>
    </row>
    <row r="35" spans="2:3" x14ac:dyDescent="0.25">
      <c r="B35" s="10" t="s">
        <v>26</v>
      </c>
      <c r="C35" s="10"/>
    </row>
    <row r="36" spans="2:3" x14ac:dyDescent="0.25">
      <c r="B36" s="7"/>
      <c r="C36" s="8"/>
    </row>
    <row r="37" spans="2:3" x14ac:dyDescent="0.25">
      <c r="B37" s="11" t="s">
        <v>27</v>
      </c>
      <c r="C37" s="8"/>
    </row>
    <row r="38" spans="2:3" x14ac:dyDescent="0.25">
      <c r="B38" s="11" t="s">
        <v>28</v>
      </c>
      <c r="C38" s="8"/>
    </row>
    <row r="39" spans="2:3" x14ac:dyDescent="0.25">
      <c r="B39" s="11" t="s">
        <v>29</v>
      </c>
      <c r="C39" s="8"/>
    </row>
    <row r="40" spans="2:3" x14ac:dyDescent="0.25">
      <c r="B40" s="11" t="s">
        <v>30</v>
      </c>
      <c r="C40" s="8"/>
    </row>
    <row r="41" spans="2:3" x14ac:dyDescent="0.25">
      <c r="B41" s="7"/>
      <c r="C41" s="8"/>
    </row>
    <row r="42" spans="2:3" x14ac:dyDescent="0.25">
      <c r="B42" s="12" t="s">
        <v>31</v>
      </c>
      <c r="C42" s="12"/>
    </row>
  </sheetData>
  <mergeCells count="6">
    <mergeCell ref="B2:C2"/>
    <mergeCell ref="B3:C3"/>
    <mergeCell ref="B31:C31"/>
    <mergeCell ref="B33:C33"/>
    <mergeCell ref="B35:C35"/>
    <mergeCell ref="B42:C42"/>
  </mergeCells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8"/>
  <sheetViews>
    <sheetView workbookViewId="0" zoomScale="100" zoomScaleNormal="100">
      <pane xSplit="2" ySplit="1" topLeftCell="C2" activePane="bottomRight" state="frozen"/>
      <selection pane="bottomRight"/>
    </sheetView>
  </sheetViews>
  <sheetFormatPr defaultRowHeight="15" outlineLevelRow="0" outlineLevelCol="0" x14ac:dyDescent="55"/>
  <cols>
    <col min="1" max="2" width="15" customWidth="1"/>
    <col min="3" max="3" width="14" customWidth="1"/>
    <col min="4" max="4" width="8" customWidth="1"/>
    <col min="5" max="6" width="15" customWidth="1"/>
    <col min="7" max="7" width="12" customWidth="1"/>
    <col min="8" max="8" width="25" customWidth="1"/>
    <col min="9" max="9" width="15" customWidth="1"/>
    <col min="10" max="10" width="8" customWidth="1"/>
    <col min="11" max="11" width="10" customWidth="1"/>
    <col min="12" max="12" width="12" customWidth="1"/>
    <col min="13" max="13" width="25" customWidth="1"/>
    <col min="14" max="14" width="15" customWidth="1"/>
    <col min="15" max="15" width="12" customWidth="1"/>
    <col min="16" max="16" width="14" customWidth="1"/>
    <col min="17" max="20" width="12" customWidth="1"/>
    <col min="21" max="21" width="20" customWidth="1"/>
    <col min="22" max="26" width="10" customWidth="1"/>
    <col min="27" max="28" width="14" customWidth="1"/>
    <col min="29" max="29" width="30" customWidth="1"/>
  </cols>
  <sheetData>
    <row r="1" ht="24" customHeight="1" spans="1:29" x14ac:dyDescent="0.25">
      <c r="A1" s="13" t="s">
        <v>32</v>
      </c>
      <c r="B1" s="13" t="s">
        <v>33</v>
      </c>
      <c r="C1" s="13" t="s">
        <v>34</v>
      </c>
      <c r="D1" s="13" t="s">
        <v>35</v>
      </c>
      <c r="E1" s="13" t="s">
        <v>36</v>
      </c>
      <c r="F1" s="13" t="s">
        <v>37</v>
      </c>
      <c r="G1" s="13" t="s">
        <v>38</v>
      </c>
      <c r="H1" s="13" t="s">
        <v>39</v>
      </c>
      <c r="I1" s="13" t="s">
        <v>40</v>
      </c>
      <c r="J1" s="13" t="s">
        <v>41</v>
      </c>
      <c r="K1" s="13" t="s">
        <v>42</v>
      </c>
      <c r="L1" s="13" t="s">
        <v>43</v>
      </c>
      <c r="M1" s="13" t="s">
        <v>44</v>
      </c>
      <c r="N1" s="13" t="s">
        <v>45</v>
      </c>
      <c r="O1" s="13" t="s">
        <v>46</v>
      </c>
      <c r="P1" s="13" t="s">
        <v>47</v>
      </c>
      <c r="Q1" s="13" t="s">
        <v>48</v>
      </c>
      <c r="R1" s="13" t="s">
        <v>49</v>
      </c>
      <c r="S1" s="13" t="s">
        <v>50</v>
      </c>
      <c r="T1" s="13" t="s">
        <v>51</v>
      </c>
      <c r="U1" s="13" t="s">
        <v>52</v>
      </c>
      <c r="V1" s="13" t="s">
        <v>53</v>
      </c>
      <c r="W1" s="13" t="s">
        <v>54</v>
      </c>
      <c r="X1" s="13" t="s">
        <v>55</v>
      </c>
      <c r="Y1" s="13" t="s">
        <v>56</v>
      </c>
      <c r="Z1" s="13" t="s">
        <v>57</v>
      </c>
      <c r="AA1" s="13" t="s">
        <v>58</v>
      </c>
      <c r="AB1" s="13" t="s">
        <v>59</v>
      </c>
      <c r="AC1" s="13" t="s">
        <v>60</v>
      </c>
    </row>
    <row r="501" spans="1:29" x14ac:dyDescent="0.25">
      <c r="A501" t="s">
        <v>61</v>
      </c>
      <c r="B501" t="s">
        <v>62</v>
      </c>
      <c r="C501" t="s">
        <v>63</v>
      </c>
      <c r="D501" t="s">
        <v>64</v>
      </c>
      <c r="E501" t="s">
        <v>65</v>
      </c>
      <c r="F501" t="s">
        <v>66</v>
      </c>
      <c r="G501" t="s">
        <v>67</v>
      </c>
      <c r="H501" t="s">
        <v>68</v>
      </c>
      <c r="I501" t="s">
        <v>69</v>
      </c>
      <c r="J501" t="s">
        <v>70</v>
      </c>
      <c r="K501" t="s">
        <v>71</v>
      </c>
      <c r="L501" t="s">
        <v>72</v>
      </c>
      <c r="M501" t="s">
        <v>73</v>
      </c>
      <c r="N501" t="s">
        <v>74</v>
      </c>
      <c r="O501" t="s">
        <v>75</v>
      </c>
      <c r="P501" t="s">
        <v>76</v>
      </c>
      <c r="Q501" t="s">
        <v>76</v>
      </c>
      <c r="R501" s="14" t="s">
        <v>76</v>
      </c>
      <c r="S501">
        <v>2</v>
      </c>
      <c r="T501" t="s">
        <v>77</v>
      </c>
      <c r="U501" t="s">
        <v>66</v>
      </c>
      <c r="V501">
        <v>1</v>
      </c>
      <c r="W501">
        <v>1</v>
      </c>
      <c r="X501" t="s">
        <v>76</v>
      </c>
      <c r="Y501" t="s">
        <v>76</v>
      </c>
      <c r="Z501" t="s">
        <v>76</v>
      </c>
      <c r="AA501" t="s">
        <v>76</v>
      </c>
      <c r="AB501" t="s">
        <v>76</v>
      </c>
      <c r="AC501" t="s">
        <v>78</v>
      </c>
    </row>
    <row r="502" spans="1:29" x14ac:dyDescent="0.25">
      <c r="A502" s="15" t="s">
        <v>79</v>
      </c>
      <c r="B502" s="15" t="s">
        <v>62</v>
      </c>
      <c r="C502" s="15" t="s">
        <v>63</v>
      </c>
      <c r="D502" s="15" t="s">
        <v>64</v>
      </c>
      <c r="E502" s="15" t="s">
        <v>65</v>
      </c>
      <c r="F502" s="15" t="s">
        <v>66</v>
      </c>
      <c r="G502" s="15" t="s">
        <v>67</v>
      </c>
      <c r="H502" s="15" t="s">
        <v>68</v>
      </c>
      <c r="I502" s="15" t="s">
        <v>69</v>
      </c>
      <c r="J502" s="15" t="s">
        <v>70</v>
      </c>
      <c r="K502" s="15" t="s">
        <v>71</v>
      </c>
      <c r="L502" s="15" t="s">
        <v>72</v>
      </c>
      <c r="M502" s="15" t="s">
        <v>80</v>
      </c>
      <c r="N502" s="15" t="s">
        <v>81</v>
      </c>
      <c r="O502" s="15" t="s">
        <v>75</v>
      </c>
      <c r="P502" s="15" t="s">
        <v>76</v>
      </c>
      <c r="Q502" s="15" t="s">
        <v>76</v>
      </c>
      <c r="R502" s="14" t="s">
        <v>76</v>
      </c>
      <c r="S502" s="15">
        <v>0</v>
      </c>
      <c r="T502" s="15" t="s">
        <v>82</v>
      </c>
      <c r="U502" s="15" t="s">
        <v>83</v>
      </c>
      <c r="V502" s="15">
        <v>1</v>
      </c>
      <c r="W502" s="15">
        <v>2</v>
      </c>
      <c r="X502" s="15" t="s">
        <v>76</v>
      </c>
      <c r="Y502" s="15" t="s">
        <v>76</v>
      </c>
      <c r="Z502" s="15" t="s">
        <v>76</v>
      </c>
      <c r="AA502" s="15" t="s">
        <v>76</v>
      </c>
      <c r="AB502" s="15" t="s">
        <v>67</v>
      </c>
      <c r="AC502" s="15" t="s">
        <v>66</v>
      </c>
    </row>
    <row r="503" spans="1:29" x14ac:dyDescent="0.25">
      <c r="A503" t="s">
        <v>84</v>
      </c>
      <c r="B503" t="s">
        <v>85</v>
      </c>
      <c r="C503" t="s">
        <v>86</v>
      </c>
      <c r="D503" t="s">
        <v>64</v>
      </c>
      <c r="E503" t="s">
        <v>66</v>
      </c>
      <c r="F503" t="s">
        <v>66</v>
      </c>
      <c r="G503" t="s">
        <v>76</v>
      </c>
      <c r="H503" t="s">
        <v>87</v>
      </c>
      <c r="I503" t="s">
        <v>88</v>
      </c>
      <c r="J503" t="s">
        <v>89</v>
      </c>
      <c r="K503" t="s">
        <v>90</v>
      </c>
      <c r="L503" t="s">
        <v>72</v>
      </c>
      <c r="M503" t="s">
        <v>91</v>
      </c>
      <c r="N503" t="s">
        <v>92</v>
      </c>
      <c r="O503" t="s">
        <v>75</v>
      </c>
      <c r="P503" t="s">
        <v>76</v>
      </c>
      <c r="Q503" t="s">
        <v>76</v>
      </c>
      <c r="R503" s="16" t="s">
        <v>93</v>
      </c>
      <c r="S503" t="s">
        <v>66</v>
      </c>
      <c r="T503" t="s">
        <v>66</v>
      </c>
      <c r="U503" t="s">
        <v>66</v>
      </c>
      <c r="V503" t="s">
        <v>66</v>
      </c>
      <c r="W503" t="s">
        <v>66</v>
      </c>
      <c r="X503" t="s">
        <v>67</v>
      </c>
      <c r="Y503" t="s">
        <v>76</v>
      </c>
      <c r="Z503" t="s">
        <v>76</v>
      </c>
      <c r="AA503" t="s">
        <v>67</v>
      </c>
      <c r="AB503" t="s">
        <v>67</v>
      </c>
      <c r="AC503" t="s">
        <v>94</v>
      </c>
    </row>
    <row r="504" spans="1:29" x14ac:dyDescent="0.25">
      <c r="A504" s="15" t="s">
        <v>95</v>
      </c>
      <c r="B504" s="15" t="s">
        <v>96</v>
      </c>
      <c r="C504" s="15" t="s">
        <v>97</v>
      </c>
      <c r="D504" s="15" t="s">
        <v>98</v>
      </c>
      <c r="E504" s="15" t="s">
        <v>66</v>
      </c>
      <c r="F504" s="15" t="s">
        <v>66</v>
      </c>
      <c r="G504" s="15" t="s">
        <v>76</v>
      </c>
      <c r="H504" s="15" t="s">
        <v>99</v>
      </c>
      <c r="I504" s="15" t="s">
        <v>100</v>
      </c>
      <c r="J504" s="15" t="s">
        <v>101</v>
      </c>
      <c r="K504" s="15" t="s">
        <v>102</v>
      </c>
      <c r="L504" s="15" t="s">
        <v>72</v>
      </c>
      <c r="M504" s="15" t="s">
        <v>103</v>
      </c>
      <c r="N504" s="15" t="s">
        <v>104</v>
      </c>
      <c r="O504" s="15" t="s">
        <v>75</v>
      </c>
      <c r="P504" s="15" t="s">
        <v>76</v>
      </c>
      <c r="Q504" s="15" t="s">
        <v>67</v>
      </c>
      <c r="R504" s="17" t="s">
        <v>105</v>
      </c>
      <c r="S504" s="15" t="s">
        <v>66</v>
      </c>
      <c r="T504" s="15" t="s">
        <v>66</v>
      </c>
      <c r="U504" s="15" t="s">
        <v>106</v>
      </c>
      <c r="V504" s="15" t="s">
        <v>66</v>
      </c>
      <c r="W504" s="15" t="s">
        <v>66</v>
      </c>
      <c r="X504" s="15" t="s">
        <v>67</v>
      </c>
      <c r="Y504" s="15" t="s">
        <v>76</v>
      </c>
      <c r="Z504" s="15" t="s">
        <v>76</v>
      </c>
      <c r="AA504" s="15" t="s">
        <v>67</v>
      </c>
      <c r="AB504" s="15" t="s">
        <v>67</v>
      </c>
      <c r="AC504" s="15" t="s">
        <v>107</v>
      </c>
    </row>
    <row r="505" spans="1:29" x14ac:dyDescent="0.25">
      <c r="A505" t="s">
        <v>108</v>
      </c>
      <c r="B505" t="s">
        <v>109</v>
      </c>
      <c r="C505" t="s">
        <v>86</v>
      </c>
      <c r="D505" t="s">
        <v>64</v>
      </c>
      <c r="E505" t="s">
        <v>66</v>
      </c>
      <c r="F505" t="s">
        <v>66</v>
      </c>
      <c r="G505" t="s">
        <v>76</v>
      </c>
      <c r="H505" t="s">
        <v>110</v>
      </c>
      <c r="I505" t="s">
        <v>111</v>
      </c>
      <c r="J505" t="s">
        <v>112</v>
      </c>
      <c r="K505" t="s">
        <v>113</v>
      </c>
      <c r="L505" t="s">
        <v>72</v>
      </c>
      <c r="M505" t="s">
        <v>114</v>
      </c>
      <c r="N505" t="s">
        <v>115</v>
      </c>
      <c r="O505" t="s">
        <v>75</v>
      </c>
      <c r="P505" t="s">
        <v>76</v>
      </c>
      <c r="Q505" t="s">
        <v>76</v>
      </c>
      <c r="R505" s="14" t="s">
        <v>76</v>
      </c>
      <c r="S505">
        <v>2</v>
      </c>
      <c r="T505" t="s">
        <v>116</v>
      </c>
      <c r="U505" t="s">
        <v>66</v>
      </c>
      <c r="V505">
        <v>2</v>
      </c>
      <c r="W505">
        <v>1</v>
      </c>
      <c r="X505" t="s">
        <v>67</v>
      </c>
      <c r="Y505" t="s">
        <v>76</v>
      </c>
      <c r="Z505" t="s">
        <v>76</v>
      </c>
      <c r="AA505" t="s">
        <v>76</v>
      </c>
      <c r="AB505" t="s">
        <v>76</v>
      </c>
      <c r="AC505" t="s">
        <v>117</v>
      </c>
    </row>
    <row r="506" spans="1:29" x14ac:dyDescent="0.25">
      <c r="A506" s="15" t="s">
        <v>118</v>
      </c>
      <c r="B506" s="15" t="s">
        <v>119</v>
      </c>
      <c r="C506" s="15" t="s">
        <v>86</v>
      </c>
      <c r="D506" s="15" t="s">
        <v>64</v>
      </c>
      <c r="E506" s="15" t="s">
        <v>66</v>
      </c>
      <c r="F506" s="15" t="s">
        <v>120</v>
      </c>
      <c r="G506" s="15" t="s">
        <v>67</v>
      </c>
      <c r="H506" s="15" t="s">
        <v>110</v>
      </c>
      <c r="I506" s="15" t="s">
        <v>111</v>
      </c>
      <c r="J506" s="15" t="s">
        <v>112</v>
      </c>
      <c r="K506" s="15" t="s">
        <v>113</v>
      </c>
      <c r="L506" s="15" t="s">
        <v>72</v>
      </c>
      <c r="M506" s="15" t="s">
        <v>121</v>
      </c>
      <c r="N506" s="15" t="s">
        <v>122</v>
      </c>
      <c r="O506" s="15" t="s">
        <v>75</v>
      </c>
      <c r="P506" s="15" t="s">
        <v>76</v>
      </c>
      <c r="Q506" s="15" t="s">
        <v>76</v>
      </c>
      <c r="R506" s="14" t="s">
        <v>76</v>
      </c>
      <c r="S506" s="15">
        <v>0</v>
      </c>
      <c r="T506" s="15" t="s">
        <v>77</v>
      </c>
      <c r="U506" s="15" t="s">
        <v>66</v>
      </c>
      <c r="V506" s="15">
        <v>2</v>
      </c>
      <c r="W506" s="15">
        <v>2</v>
      </c>
      <c r="X506" s="15" t="s">
        <v>67</v>
      </c>
      <c r="Y506" s="15" t="s">
        <v>76</v>
      </c>
      <c r="Z506" s="15" t="s">
        <v>76</v>
      </c>
      <c r="AA506" s="15" t="s">
        <v>66</v>
      </c>
      <c r="AB506" s="15" t="s">
        <v>66</v>
      </c>
      <c r="AC506" s="15" t="s">
        <v>123</v>
      </c>
    </row>
    <row r="507" spans="1:29" x14ac:dyDescent="0.25">
      <c r="A507" t="s">
        <v>124</v>
      </c>
      <c r="B507" t="s">
        <v>96</v>
      </c>
      <c r="C507" t="s">
        <v>97</v>
      </c>
      <c r="D507" t="s">
        <v>98</v>
      </c>
      <c r="E507" t="s">
        <v>125</v>
      </c>
      <c r="F507" t="s">
        <v>66</v>
      </c>
      <c r="G507" t="s">
        <v>67</v>
      </c>
      <c r="H507" t="s">
        <v>99</v>
      </c>
      <c r="I507" t="s">
        <v>100</v>
      </c>
      <c r="J507" t="s">
        <v>101</v>
      </c>
      <c r="K507" t="s">
        <v>102</v>
      </c>
      <c r="L507" t="s">
        <v>72</v>
      </c>
      <c r="M507" t="s">
        <v>66</v>
      </c>
      <c r="N507" t="s">
        <v>66</v>
      </c>
      <c r="O507" t="s">
        <v>126</v>
      </c>
      <c r="P507" t="s">
        <v>76</v>
      </c>
      <c r="Q507" t="s">
        <v>67</v>
      </c>
      <c r="R507" s="16" t="s">
        <v>93</v>
      </c>
      <c r="S507" t="s">
        <v>66</v>
      </c>
      <c r="T507" t="s">
        <v>127</v>
      </c>
      <c r="U507" t="s">
        <v>66</v>
      </c>
      <c r="V507" t="s">
        <v>66</v>
      </c>
      <c r="W507" t="s">
        <v>66</v>
      </c>
      <c r="X507" t="s">
        <v>67</v>
      </c>
      <c r="Y507" t="s">
        <v>76</v>
      </c>
      <c r="Z507" t="s">
        <v>76</v>
      </c>
      <c r="AA507" t="s">
        <v>67</v>
      </c>
      <c r="AB507" t="s">
        <v>67</v>
      </c>
      <c r="AC507" t="s">
        <v>128</v>
      </c>
    </row>
    <row r="508" spans="1:29" x14ac:dyDescent="0.25">
      <c r="A508" s="15" t="s">
        <v>129</v>
      </c>
      <c r="B508" s="15" t="s">
        <v>130</v>
      </c>
      <c r="C508" s="15" t="s">
        <v>131</v>
      </c>
      <c r="D508" s="15" t="s">
        <v>64</v>
      </c>
      <c r="E508" s="15" t="s">
        <v>66</v>
      </c>
      <c r="F508" s="15" t="s">
        <v>66</v>
      </c>
      <c r="G508" s="15" t="s">
        <v>76</v>
      </c>
      <c r="H508" s="15" t="s">
        <v>132</v>
      </c>
      <c r="I508" s="15" t="s">
        <v>133</v>
      </c>
      <c r="J508" s="15" t="s">
        <v>89</v>
      </c>
      <c r="K508" s="15" t="s">
        <v>134</v>
      </c>
      <c r="L508" s="15" t="s">
        <v>72</v>
      </c>
      <c r="M508" s="15" t="s">
        <v>135</v>
      </c>
      <c r="N508" s="15" t="s">
        <v>136</v>
      </c>
      <c r="O508" s="15" t="s">
        <v>75</v>
      </c>
      <c r="P508" s="15" t="s">
        <v>76</v>
      </c>
      <c r="Q508" s="15" t="s">
        <v>76</v>
      </c>
      <c r="R508" s="18" t="s">
        <v>67</v>
      </c>
      <c r="S508" s="15">
        <v>0</v>
      </c>
      <c r="T508" s="15" t="s">
        <v>66</v>
      </c>
      <c r="U508" s="15" t="s">
        <v>66</v>
      </c>
      <c r="V508" s="15" t="s">
        <v>66</v>
      </c>
      <c r="W508" s="15" t="s">
        <v>66</v>
      </c>
      <c r="X508" s="15" t="s">
        <v>67</v>
      </c>
      <c r="Y508" s="15" t="s">
        <v>67</v>
      </c>
      <c r="Z508" s="15" t="s">
        <v>67</v>
      </c>
      <c r="AA508" s="15" t="s">
        <v>67</v>
      </c>
      <c r="AB508" s="15" t="s">
        <v>67</v>
      </c>
      <c r="AC508" s="15" t="s">
        <v>137</v>
      </c>
    </row>
  </sheetData>
  <conditionalFormatting sqref="R2:R500">
    <cfRule type="containsText" dxfId="0" priority="1">
      <formula>NOT(ISERROR(SEARCH("Yes",R2)))</formula>
    </cfRule>
    <cfRule type="containsText" dxfId="1" priority="2">
      <formula>NOT(ISERROR(SEARCH("No Response",R2)))</formula>
    </cfRule>
    <cfRule type="containsText" dxfId="2" priority="3">
      <formula>NOT(ISERROR(SEARCH("No",R2)))</formula>
    </cfRule>
    <cfRule type="containsText" dxfId="3" priority="4">
      <formula>NOT(ISERROR(SEARCH("Pending",R2)))</formula>
    </cfRule>
  </conditionalFormatting>
  <dataValidations count="18">
    <dataValidation type="list" allowBlank="1" sqref="AA10:AB500">
      <formula1>"Yes,No"</formula1>
    </dataValidation>
    <dataValidation type="list" allowBlank="1" sqref="AA2:AB500">
      <formula1>"Yes,No"</formula1>
    </dataValidation>
    <dataValidation type="list" allowBlank="1" sqref="C10:C500">
      <formula1>"Partner 1's Family,Partner 1's Friends,Partner 2's Family,Partner 2's Friends,Mutual"</formula1>
    </dataValidation>
    <dataValidation type="list" allowBlank="1" sqref="C2:C500">
      <formula1>"Partner 1's Family,Partner 1's Friends,Partner 2's Family,Partner 2's Friends,Mutual"</formula1>
    </dataValidation>
    <dataValidation type="list" allowBlank="1" sqref="D10:D500">
      <formula1>"A,B,C"</formula1>
    </dataValidation>
    <dataValidation type="list" allowBlank="1" sqref="D2:D500">
      <formula1>"A,B,C"</formula1>
    </dataValidation>
    <dataValidation type="list" allowBlank="1" sqref="G10:G500">
      <formula1>"Yes,No"</formula1>
    </dataValidation>
    <dataValidation type="list" allowBlank="1" sqref="G2:G500">
      <formula1>"Yes,No"</formula1>
    </dataValidation>
    <dataValidation type="list" allowBlank="1" sqref="O10:O500">
      <formula1>"Adult,Teen,Child,Infant"</formula1>
    </dataValidation>
    <dataValidation type="list" allowBlank="1" sqref="O2:O500">
      <formula1>"Adult,Teen,Child,Infant"</formula1>
    </dataValidation>
    <dataValidation type="list" allowBlank="1" sqref="P10:Q500">
      <formula1>"Yes,No"</formula1>
    </dataValidation>
    <dataValidation type="list" allowBlank="1" sqref="P2:Q500">
      <formula1>"Yes,No"</formula1>
    </dataValidation>
    <dataValidation type="list" allowBlank="1" sqref="R10:R500">
      <formula1>"Pending,Yes,No,No Response"</formula1>
    </dataValidation>
    <dataValidation type="list" allowBlank="1" sqref="R2:R500">
      <formula1>"Pending,Yes,No,No Response"</formula1>
    </dataValidation>
    <dataValidation type="list" allowBlank="1" sqref="T10:T500">
      <formula1>"Beef,Chicken,Fish,Vegetarian,Vegan,Kids Meal"</formula1>
    </dataValidation>
    <dataValidation type="list" allowBlank="1" sqref="T2:T500">
      <formula1>"Beef,Chicken,Fish,Vegetarian,Vegan,Kids Meal"</formula1>
    </dataValidation>
    <dataValidation type="list" allowBlank="1" sqref="X10:AB500">
      <formula1>"Yes,No"</formula1>
    </dataValidation>
    <dataValidation type="list" allowBlank="1" sqref="X2:AB500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 zoomScale="100" zoomScaleNormal="100">
      <pane xSplit="1" ySplit="1" topLeftCell="B2" activePane="bottomRight" state="frozen"/>
      <selection pane="bottomRight"/>
    </sheetView>
  </sheetViews>
  <sheetFormatPr defaultRowHeight="15" outlineLevelRow="0" outlineLevelCol="0" x14ac:dyDescent="55"/>
  <cols>
    <col min="1" max="1" width="20" customWidth="1"/>
    <col min="2" max="2" width="18" customWidth="1"/>
    <col min="3" max="3" width="15" customWidth="1"/>
    <col min="4" max="4" width="25" customWidth="1"/>
    <col min="5" max="5" width="10" customWidth="1"/>
    <col min="6" max="6" width="12" customWidth="1"/>
    <col min="7" max="8" width="10" customWidth="1"/>
    <col min="9" max="9" width="14" customWidth="1"/>
    <col min="10" max="11" width="10" customWidth="1"/>
    <col min="12" max="12" width="12" customWidth="1"/>
    <col min="13" max="13" width="30" customWidth="1"/>
  </cols>
  <sheetData>
    <row r="1" ht="24" customHeight="1" spans="1:13" x14ac:dyDescent="0.25">
      <c r="A1" s="19" t="s">
        <v>138</v>
      </c>
      <c r="B1" s="19" t="s">
        <v>139</v>
      </c>
      <c r="C1" s="19" t="s">
        <v>45</v>
      </c>
      <c r="D1" s="19" t="s">
        <v>44</v>
      </c>
      <c r="E1" s="19" t="s">
        <v>140</v>
      </c>
      <c r="F1" s="19" t="s">
        <v>141</v>
      </c>
      <c r="G1" s="19" t="s">
        <v>142</v>
      </c>
      <c r="H1" s="19" t="s">
        <v>143</v>
      </c>
      <c r="I1" s="19" t="s">
        <v>144</v>
      </c>
      <c r="J1" s="19" t="s">
        <v>145</v>
      </c>
      <c r="K1" s="19" t="s">
        <v>55</v>
      </c>
      <c r="L1" s="19" t="s">
        <v>146</v>
      </c>
      <c r="M1" s="19" t="s">
        <v>60</v>
      </c>
    </row>
    <row r="2" spans="1:13" x14ac:dyDescent="0.25">
      <c r="A2" t="s">
        <v>147</v>
      </c>
      <c r="B2" t="s">
        <v>148</v>
      </c>
      <c r="C2" t="s">
        <v>92</v>
      </c>
      <c r="D2" t="s">
        <v>91</v>
      </c>
      <c r="E2" t="s">
        <v>76</v>
      </c>
      <c r="F2" t="s">
        <v>149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67</v>
      </c>
      <c r="M2" t="s">
        <v>150</v>
      </c>
    </row>
    <row r="3" spans="1:13" x14ac:dyDescent="0.25">
      <c r="A3" s="20" t="s">
        <v>120</v>
      </c>
      <c r="B3" s="20" t="s">
        <v>117</v>
      </c>
      <c r="C3" s="20" t="s">
        <v>151</v>
      </c>
      <c r="D3" s="20" t="s">
        <v>114</v>
      </c>
      <c r="E3" s="20" t="s">
        <v>67</v>
      </c>
      <c r="F3" s="20" t="s">
        <v>152</v>
      </c>
      <c r="G3" s="20" t="s">
        <v>67</v>
      </c>
      <c r="H3" s="20" t="s">
        <v>76</v>
      </c>
      <c r="I3" s="20" t="s">
        <v>76</v>
      </c>
      <c r="J3" s="20" t="s">
        <v>76</v>
      </c>
      <c r="K3" s="20" t="s">
        <v>76</v>
      </c>
      <c r="L3" s="20" t="s">
        <v>67</v>
      </c>
      <c r="M3" s="20" t="s">
        <v>66</v>
      </c>
    </row>
    <row r="4" spans="1:13" x14ac:dyDescent="0.25">
      <c r="A4" t="s">
        <v>153</v>
      </c>
      <c r="B4" t="s">
        <v>154</v>
      </c>
      <c r="C4" t="s">
        <v>74</v>
      </c>
      <c r="D4" t="s">
        <v>73</v>
      </c>
      <c r="E4" t="s">
        <v>76</v>
      </c>
      <c r="F4" t="s">
        <v>155</v>
      </c>
      <c r="G4" t="s">
        <v>76</v>
      </c>
      <c r="H4" t="s">
        <v>76</v>
      </c>
      <c r="I4" t="s">
        <v>76</v>
      </c>
      <c r="J4" t="s">
        <v>156</v>
      </c>
      <c r="K4" t="s">
        <v>76</v>
      </c>
      <c r="L4" t="s">
        <v>67</v>
      </c>
      <c r="M4" t="s">
        <v>157</v>
      </c>
    </row>
    <row r="5" spans="1:13" x14ac:dyDescent="0.25">
      <c r="A5" s="20" t="s">
        <v>158</v>
      </c>
      <c r="B5" s="20" t="s">
        <v>159</v>
      </c>
      <c r="C5" s="20" t="s">
        <v>160</v>
      </c>
      <c r="D5" s="20" t="s">
        <v>161</v>
      </c>
      <c r="E5" s="20" t="s">
        <v>67</v>
      </c>
      <c r="F5" s="20" t="s">
        <v>162</v>
      </c>
      <c r="G5" s="20" t="s">
        <v>67</v>
      </c>
      <c r="H5" s="20" t="s">
        <v>67</v>
      </c>
      <c r="I5" s="20" t="s">
        <v>76</v>
      </c>
      <c r="J5" s="20" t="s">
        <v>156</v>
      </c>
      <c r="K5" s="20" t="s">
        <v>76</v>
      </c>
      <c r="L5" s="20" t="s">
        <v>67</v>
      </c>
      <c r="M5" s="20" t="s">
        <v>66</v>
      </c>
    </row>
  </sheetData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 zoomScale="100" zoomScaleNormal="100">
      <pane xSplit="1" ySplit="1" topLeftCell="B2" activePane="bottomRight" state="frozen"/>
      <selection pane="bottomRight"/>
    </sheetView>
  </sheetViews>
  <sheetFormatPr defaultRowHeight="15" outlineLevelRow="0" outlineLevelCol="0" x14ac:dyDescent="55"/>
  <cols>
    <col min="1" max="1" width="25" customWidth="1"/>
    <col min="2" max="2" width="35" customWidth="1"/>
    <col min="3" max="5" width="15" customWidth="1"/>
    <col min="6" max="6" width="35" customWidth="1"/>
  </cols>
  <sheetData>
    <row r="1" ht="24" customHeight="1" spans="1:6" x14ac:dyDescent="0.25">
      <c r="A1" s="21" t="s">
        <v>163</v>
      </c>
      <c r="B1" s="21" t="s">
        <v>164</v>
      </c>
      <c r="C1" s="21" t="s">
        <v>165</v>
      </c>
      <c r="D1" s="21" t="s">
        <v>59</v>
      </c>
      <c r="E1" s="21" t="s">
        <v>166</v>
      </c>
      <c r="F1" s="21" t="s">
        <v>60</v>
      </c>
    </row>
    <row r="2" spans="1:6" x14ac:dyDescent="0.25">
      <c r="A2" t="s">
        <v>167</v>
      </c>
      <c r="B2" t="s">
        <v>168</v>
      </c>
      <c r="C2" t="s">
        <v>169</v>
      </c>
      <c r="D2" t="s">
        <v>76</v>
      </c>
      <c r="E2" t="s">
        <v>170</v>
      </c>
      <c r="F2" t="s">
        <v>171</v>
      </c>
    </row>
    <row r="3" spans="1:6" x14ac:dyDescent="0.25">
      <c r="A3" s="22" t="s">
        <v>147</v>
      </c>
      <c r="B3" s="22" t="s">
        <v>172</v>
      </c>
      <c r="C3" s="22" t="s">
        <v>173</v>
      </c>
      <c r="D3" s="22" t="s">
        <v>67</v>
      </c>
      <c r="E3" s="22" t="s">
        <v>66</v>
      </c>
      <c r="F3" s="22" t="s">
        <v>66</v>
      </c>
    </row>
  </sheetData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 zoomScale="100" zoomScaleNormal="10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2" customWidth="1"/>
    <col min="2" max="2" width="12" customWidth="1"/>
    <col min="3" max="7" width="14" customWidth="1"/>
  </cols>
  <sheetData>
    <row r="1" spans="1:8" x14ac:dyDescent="0.25">
      <c r="A1" s="23" t="s">
        <v>174</v>
      </c>
      <c r="B1" s="23"/>
      <c r="C1" s="23"/>
      <c r="D1" s="23"/>
      <c r="E1" s="23"/>
      <c r="F1" s="23"/>
      <c r="G1" s="23"/>
    </row>
    <row r="2" spans="1:8" x14ac:dyDescent="0.25"/>
    <row r="3" spans="1:8" x14ac:dyDescent="0.25">
      <c r="A3" s="24" t="s">
        <v>175</v>
      </c>
      <c r="B3" s="24"/>
      <c r="C3" s="24"/>
      <c r="D3" s="24"/>
      <c r="E3" s="24"/>
      <c r="F3" s="24"/>
      <c r="G3" s="24"/>
    </row>
    <row r="4" spans="1:8" x14ac:dyDescent="0.25"/>
    <row r="5" spans="1:8" x14ac:dyDescent="0.25">
      <c r="A5" s="25" t="s">
        <v>176</v>
      </c>
      <c r="B5" s="26">
        <v>25000</v>
      </c>
    </row>
    <row r="6" spans="1:8" x14ac:dyDescent="0.25"/>
    <row r="7" spans="1:8" x14ac:dyDescent="0.25">
      <c r="A7" s="27" t="s">
        <v>177</v>
      </c>
      <c r="B7" s="27" t="s">
        <v>178</v>
      </c>
      <c r="C7" s="27" t="s">
        <v>179</v>
      </c>
      <c r="D7" s="27" t="s">
        <v>180</v>
      </c>
      <c r="E7" s="27" t="s">
        <v>181</v>
      </c>
      <c r="F7" s="27" t="s">
        <v>182</v>
      </c>
      <c r="G7" s="27" t="s">
        <v>183</v>
      </c>
    </row>
    <row r="8" spans="1:8" x14ac:dyDescent="0.25">
      <c r="A8" s="28" t="s">
        <v>184</v>
      </c>
      <c r="B8" s="29"/>
      <c r="C8" s="29"/>
      <c r="D8" s="29"/>
      <c r="E8" s="29"/>
      <c r="F8" s="29"/>
      <c r="G8" s="29"/>
    </row>
    <row r="9" spans="1:8" x14ac:dyDescent="0.25">
      <c r="A9" s="30" t="s">
        <v>185</v>
      </c>
      <c r="B9" s="31">
        <v>0.233</v>
      </c>
      <c r="C9" s="32">
        <f>B5*B9</f>
      </c>
      <c r="D9" s="33">
        <f>C9</f>
      </c>
      <c r="E9" s="34">
        <v>0</v>
      </c>
      <c r="F9" s="34">
        <v>0</v>
      </c>
      <c r="G9" s="32">
        <f>D9-F9</f>
      </c>
    </row>
    <row r="10" spans="1:8" x14ac:dyDescent="0.25">
      <c r="A10" s="30" t="s">
        <v>186</v>
      </c>
      <c r="B10" s="31">
        <v>0.039</v>
      </c>
      <c r="C10" s="32">
        <f>B5*B10</f>
      </c>
      <c r="D10" s="33">
        <f>C10</f>
      </c>
      <c r="E10" s="34">
        <v>0</v>
      </c>
      <c r="F10" s="34">
        <v>0</v>
      </c>
      <c r="G10" s="32">
        <f>D10-F10</f>
      </c>
    </row>
    <row r="11" spans="1:8" x14ac:dyDescent="0.25">
      <c r="A11" s="28" t="s">
        <v>187</v>
      </c>
      <c r="B11" s="29"/>
      <c r="C11" s="29"/>
      <c r="D11" s="29"/>
      <c r="E11" s="29"/>
      <c r="F11" s="29"/>
      <c r="G11" s="29"/>
    </row>
    <row r="12" spans="1:8" x14ac:dyDescent="0.25">
      <c r="A12" s="30" t="s">
        <v>188</v>
      </c>
      <c r="B12" s="31">
        <v>0.04</v>
      </c>
      <c r="C12" s="32">
        <f>B5*B12</f>
      </c>
      <c r="D12" s="33">
        <f>C12</f>
      </c>
      <c r="E12" s="34">
        <v>0</v>
      </c>
      <c r="F12" s="34">
        <v>0</v>
      </c>
      <c r="G12" s="32">
        <f>D12-F12</f>
      </c>
    </row>
    <row r="13" spans="1:8" x14ac:dyDescent="0.25">
      <c r="A13" s="28" t="s">
        <v>189</v>
      </c>
      <c r="B13" s="29"/>
      <c r="C13" s="29"/>
      <c r="D13" s="29"/>
      <c r="E13" s="29"/>
      <c r="F13" s="29"/>
      <c r="G13" s="29"/>
    </row>
    <row r="14" spans="1:8" x14ac:dyDescent="0.25">
      <c r="A14" s="30" t="s">
        <v>190</v>
      </c>
      <c r="B14" s="31">
        <v>0.178</v>
      </c>
      <c r="C14" s="32">
        <f>B5*B14</f>
      </c>
      <c r="D14" s="33">
        <f>C14</f>
      </c>
      <c r="E14" s="34">
        <v>0</v>
      </c>
      <c r="F14" s="34">
        <v>0</v>
      </c>
      <c r="G14" s="32">
        <f>D14-F14</f>
      </c>
    </row>
    <row r="15" spans="1:8" x14ac:dyDescent="0.25">
      <c r="A15" s="30" t="s">
        <v>191</v>
      </c>
      <c r="B15" s="31">
        <v>0.01</v>
      </c>
      <c r="C15" s="32">
        <f>B5*B15</f>
      </c>
      <c r="D15" s="33">
        <f>C15</f>
      </c>
      <c r="E15" s="34">
        <v>0</v>
      </c>
      <c r="F15" s="34">
        <v>0</v>
      </c>
      <c r="G15" s="32">
        <f>D15-F15</f>
      </c>
    </row>
    <row r="16" spans="1:8" x14ac:dyDescent="0.25">
      <c r="A16" s="30" t="s">
        <v>192</v>
      </c>
      <c r="B16" s="31">
        <v>0.054</v>
      </c>
      <c r="C16" s="32">
        <f>B5*B16</f>
      </c>
      <c r="D16" s="33">
        <f>C16</f>
      </c>
      <c r="E16" s="34">
        <v>0</v>
      </c>
      <c r="F16" s="34">
        <v>0</v>
      </c>
      <c r="G16" s="32">
        <f>D16-F16</f>
      </c>
    </row>
    <row r="17" spans="1:8" x14ac:dyDescent="0.25">
      <c r="A17" s="28" t="s">
        <v>193</v>
      </c>
      <c r="B17" s="29"/>
      <c r="C17" s="29"/>
      <c r="D17" s="29"/>
      <c r="E17" s="29"/>
      <c r="F17" s="29"/>
      <c r="G17" s="29"/>
    </row>
    <row r="18" spans="1:8" x14ac:dyDescent="0.25">
      <c r="A18" s="30" t="s">
        <v>194</v>
      </c>
      <c r="B18" s="31">
        <v>0.056</v>
      </c>
      <c r="C18" s="32">
        <f>B5*B18</f>
      </c>
      <c r="D18" s="33">
        <f>C18</f>
      </c>
      <c r="E18" s="34">
        <v>0</v>
      </c>
      <c r="F18" s="34">
        <v>0</v>
      </c>
      <c r="G18" s="32">
        <f>D18-F18</f>
      </c>
    </row>
    <row r="19" spans="1:8" x14ac:dyDescent="0.25">
      <c r="A19" s="30" t="s">
        <v>195</v>
      </c>
      <c r="B19" s="31">
        <v>0.044</v>
      </c>
      <c r="C19" s="32">
        <f>B5*B19</f>
      </c>
      <c r="D19" s="33">
        <f>C19</f>
      </c>
      <c r="E19" s="34">
        <v>0</v>
      </c>
      <c r="F19" s="34">
        <v>0</v>
      </c>
      <c r="G19" s="32">
        <f>D19-F19</f>
      </c>
    </row>
    <row r="20" spans="1:8" x14ac:dyDescent="0.25">
      <c r="A20" s="28" t="s">
        <v>196</v>
      </c>
      <c r="B20" s="29"/>
      <c r="C20" s="29"/>
      <c r="D20" s="29"/>
      <c r="E20" s="29"/>
      <c r="F20" s="29"/>
      <c r="G20" s="29"/>
    </row>
    <row r="21" spans="1:8" x14ac:dyDescent="0.25">
      <c r="A21" s="30" t="s">
        <v>197</v>
      </c>
      <c r="B21" s="31">
        <v>0.059</v>
      </c>
      <c r="C21" s="32">
        <f>B5*B21</f>
      </c>
      <c r="D21" s="33">
        <f>C21</f>
      </c>
      <c r="E21" s="34">
        <v>0</v>
      </c>
      <c r="F21" s="34">
        <v>0</v>
      </c>
      <c r="G21" s="32">
        <f>D21-F21</f>
      </c>
    </row>
    <row r="22" spans="1:8" x14ac:dyDescent="0.25">
      <c r="A22" s="30" t="s">
        <v>198</v>
      </c>
      <c r="B22" s="31">
        <v>0.016</v>
      </c>
      <c r="C22" s="32">
        <f>B5*B22</f>
      </c>
      <c r="D22" s="33">
        <f>C22</f>
      </c>
      <c r="E22" s="34">
        <v>0</v>
      </c>
      <c r="F22" s="34">
        <v>0</v>
      </c>
      <c r="G22" s="32">
        <f>D22-F22</f>
      </c>
    </row>
    <row r="23" spans="1:8" x14ac:dyDescent="0.25">
      <c r="A23" s="30" t="s">
        <v>199</v>
      </c>
      <c r="B23" s="31">
        <v>0.027</v>
      </c>
      <c r="C23" s="32">
        <f>B5*B23</f>
      </c>
      <c r="D23" s="33">
        <f>C23</f>
      </c>
      <c r="E23" s="34">
        <v>0</v>
      </c>
      <c r="F23" s="34">
        <v>0</v>
      </c>
      <c r="G23" s="32">
        <f>D23-F23</f>
      </c>
    </row>
    <row r="24" spans="1:8" x14ac:dyDescent="0.25">
      <c r="A24" s="28" t="s">
        <v>200</v>
      </c>
      <c r="B24" s="29"/>
      <c r="C24" s="29"/>
      <c r="D24" s="29"/>
      <c r="E24" s="29"/>
      <c r="F24" s="29"/>
      <c r="G24" s="29"/>
    </row>
    <row r="25" spans="1:8" x14ac:dyDescent="0.25">
      <c r="A25" s="30" t="s">
        <v>201</v>
      </c>
      <c r="B25" s="31">
        <v>0.052</v>
      </c>
      <c r="C25" s="32">
        <f>B5*B25</f>
      </c>
      <c r="D25" s="33">
        <f>C25</f>
      </c>
      <c r="E25" s="34">
        <v>0</v>
      </c>
      <c r="F25" s="34">
        <v>0</v>
      </c>
      <c r="G25" s="32">
        <f>D25-F25</f>
      </c>
    </row>
    <row r="26" spans="1:8" x14ac:dyDescent="0.25">
      <c r="A26" s="30" t="s">
        <v>202</v>
      </c>
      <c r="B26" s="31">
        <v>0.037</v>
      </c>
      <c r="C26" s="32">
        <f>B5*B26</f>
      </c>
      <c r="D26" s="33">
        <f>C26</f>
      </c>
      <c r="E26" s="34">
        <v>0</v>
      </c>
      <c r="F26" s="34">
        <v>0</v>
      </c>
      <c r="G26" s="32">
        <f>D26-F26</f>
      </c>
    </row>
    <row r="27" spans="1:8" x14ac:dyDescent="0.25">
      <c r="A27" s="28" t="s">
        <v>203</v>
      </c>
      <c r="B27" s="29"/>
      <c r="C27" s="29"/>
      <c r="D27" s="29"/>
      <c r="E27" s="29"/>
      <c r="F27" s="29"/>
      <c r="G27" s="29"/>
    </row>
    <row r="28" spans="1:8" x14ac:dyDescent="0.25">
      <c r="A28" s="30" t="s">
        <v>204</v>
      </c>
      <c r="B28" s="31">
        <v>0.01</v>
      </c>
      <c r="C28" s="32">
        <f>B5*B28</f>
      </c>
      <c r="D28" s="33">
        <f>C28</f>
      </c>
      <c r="E28" s="34">
        <v>0</v>
      </c>
      <c r="F28" s="34">
        <v>0</v>
      </c>
      <c r="G28" s="32">
        <f>D28-F28</f>
      </c>
    </row>
    <row r="29" spans="1:8" x14ac:dyDescent="0.25">
      <c r="A29" s="28" t="s">
        <v>56</v>
      </c>
      <c r="B29" s="29"/>
      <c r="C29" s="29"/>
      <c r="D29" s="29"/>
      <c r="E29" s="29"/>
      <c r="F29" s="29"/>
      <c r="G29" s="29"/>
    </row>
    <row r="30" spans="1:8" x14ac:dyDescent="0.25">
      <c r="A30" s="30" t="s">
        <v>205</v>
      </c>
      <c r="B30" s="31">
        <v>0.005</v>
      </c>
      <c r="C30" s="32">
        <f>B5*B30</f>
      </c>
      <c r="D30" s="33">
        <f>C30</f>
      </c>
      <c r="E30" s="34">
        <v>0</v>
      </c>
      <c r="F30" s="34">
        <v>0</v>
      </c>
      <c r="G30" s="32">
        <f>D30-F30</f>
      </c>
    </row>
    <row r="31" spans="1:8" x14ac:dyDescent="0.25">
      <c r="A31" s="28" t="s">
        <v>206</v>
      </c>
      <c r="B31" s="29"/>
      <c r="C31" s="29"/>
      <c r="D31" s="29"/>
      <c r="E31" s="29"/>
      <c r="F31" s="29"/>
      <c r="G31" s="29"/>
    </row>
    <row r="32" spans="1:8" x14ac:dyDescent="0.25">
      <c r="A32" s="30" t="s">
        <v>207</v>
      </c>
      <c r="B32" s="31">
        <v>0.04</v>
      </c>
      <c r="C32" s="32">
        <f>B5*B32</f>
      </c>
      <c r="D32" s="33">
        <f>C32</f>
      </c>
      <c r="E32" s="34">
        <v>0</v>
      </c>
      <c r="F32" s="34">
        <v>0</v>
      </c>
      <c r="G32" s="32">
        <f>D32-F32</f>
      </c>
    </row>
    <row r="33" spans="1:8" x14ac:dyDescent="0.25">
      <c r="A33" s="30" t="s">
        <v>208</v>
      </c>
      <c r="B33" s="31">
        <v>0.006</v>
      </c>
      <c r="C33" s="32">
        <f>B5*B33</f>
      </c>
      <c r="D33" s="33">
        <f>C33</f>
      </c>
      <c r="E33" s="34">
        <v>0</v>
      </c>
      <c r="F33" s="34">
        <v>0</v>
      </c>
      <c r="G33" s="32">
        <f>D33-F33</f>
      </c>
    </row>
    <row r="34" spans="1:8" x14ac:dyDescent="0.25">
      <c r="A34" s="30" t="s">
        <v>209</v>
      </c>
      <c r="B34" s="31">
        <v>0.007</v>
      </c>
      <c r="C34" s="32">
        <f>B5*B34</f>
      </c>
      <c r="D34" s="33">
        <f>C34</f>
      </c>
      <c r="E34" s="34">
        <v>0</v>
      </c>
      <c r="F34" s="34">
        <v>0</v>
      </c>
      <c r="G34" s="32">
        <f>D34-F34</f>
      </c>
    </row>
    <row r="35" spans="1:8" x14ac:dyDescent="0.25">
      <c r="A35" s="28" t="s">
        <v>210</v>
      </c>
      <c r="B35" s="29"/>
      <c r="C35" s="29"/>
      <c r="D35" s="29"/>
      <c r="E35" s="29"/>
      <c r="F35" s="29"/>
      <c r="G35" s="29"/>
    </row>
    <row r="36" spans="1:8" x14ac:dyDescent="0.25">
      <c r="A36" s="30" t="s">
        <v>211</v>
      </c>
      <c r="B36" s="31">
        <v>0.05</v>
      </c>
      <c r="C36" s="32">
        <f>B5*B36</f>
      </c>
      <c r="D36" s="33">
        <f>C36</f>
      </c>
      <c r="E36" s="34">
        <v>0</v>
      </c>
      <c r="F36" s="34">
        <v>0</v>
      </c>
      <c r="G36" s="32">
        <f>D36-F36</f>
      </c>
    </row>
    <row r="37" spans="1:8" x14ac:dyDescent="0.25">
      <c r="A37" s="28" t="s">
        <v>212</v>
      </c>
      <c r="B37" s="29"/>
      <c r="C37" s="29"/>
      <c r="D37" s="29"/>
      <c r="E37" s="29"/>
      <c r="F37" s="29"/>
      <c r="G37" s="29"/>
    </row>
    <row r="38" spans="1:8" x14ac:dyDescent="0.25">
      <c r="A38" s="30" t="s">
        <v>213</v>
      </c>
      <c r="B38" s="31">
        <v>0.003</v>
      </c>
      <c r="C38" s="32">
        <f>B5*B38</f>
      </c>
      <c r="D38" s="33">
        <f>C38</f>
      </c>
      <c r="E38" s="34">
        <v>0</v>
      </c>
      <c r="F38" s="34">
        <v>0</v>
      </c>
      <c r="G38" s="32">
        <f>D38-F38</f>
      </c>
    </row>
    <row r="39" spans="1:8" x14ac:dyDescent="0.25">
      <c r="A39" s="30" t="s">
        <v>214</v>
      </c>
      <c r="B39" s="31">
        <v>0.003</v>
      </c>
      <c r="C39" s="32">
        <f>B5*B39</f>
      </c>
      <c r="D39" s="33">
        <f>C39</f>
      </c>
      <c r="E39" s="34">
        <v>0</v>
      </c>
      <c r="F39" s="34">
        <v>0</v>
      </c>
      <c r="G39" s="32">
        <f>D39-F39</f>
      </c>
    </row>
    <row r="40" spans="1:8" x14ac:dyDescent="0.25">
      <c r="A40" s="28" t="s">
        <v>215</v>
      </c>
      <c r="B40" s="29"/>
      <c r="C40" s="29"/>
      <c r="D40" s="29"/>
      <c r="E40" s="29"/>
      <c r="F40" s="29"/>
      <c r="G40" s="29"/>
    </row>
    <row r="41" spans="1:8" x14ac:dyDescent="0.25">
      <c r="A41" s="30" t="s">
        <v>216</v>
      </c>
      <c r="B41" s="31">
        <v>0.021</v>
      </c>
      <c r="C41" s="32">
        <f>B5*B41</f>
      </c>
      <c r="D41" s="33">
        <f>C41</f>
      </c>
      <c r="E41" s="34">
        <v>0</v>
      </c>
      <c r="F41" s="34">
        <v>0</v>
      </c>
      <c r="G41" s="32">
        <f>D41-F41</f>
      </c>
    </row>
    <row r="42" spans="1:8" x14ac:dyDescent="0.25">
      <c r="A42" s="28" t="s">
        <v>13</v>
      </c>
      <c r="B42" s="29"/>
      <c r="C42" s="29"/>
      <c r="D42" s="29"/>
      <c r="E42" s="29"/>
      <c r="F42" s="29"/>
      <c r="G42" s="29"/>
    </row>
    <row r="43" spans="1:8" x14ac:dyDescent="0.25">
      <c r="A43" s="30" t="s">
        <v>217</v>
      </c>
      <c r="B43" s="31">
        <v>0.005</v>
      </c>
      <c r="C43" s="32">
        <f>B5*B43</f>
      </c>
      <c r="D43" s="33">
        <f>C43</f>
      </c>
      <c r="E43" s="34">
        <v>0</v>
      </c>
      <c r="F43" s="34">
        <v>0</v>
      </c>
      <c r="G43" s="32">
        <f>D43-F43</f>
      </c>
    </row>
    <row r="44" spans="1:8" x14ac:dyDescent="0.25">
      <c r="A44" s="30" t="s">
        <v>218</v>
      </c>
      <c r="B44" s="31">
        <v>0.005</v>
      </c>
      <c r="C44" s="32">
        <f>B5*B44</f>
      </c>
      <c r="D44" s="33">
        <f>C44</f>
      </c>
      <c r="E44" s="34">
        <v>0</v>
      </c>
      <c r="F44" s="34">
        <v>0</v>
      </c>
      <c r="G44" s="32">
        <f>D44-F44</f>
      </c>
    </row>
    <row r="45" spans="1:8" x14ac:dyDescent="0.25">
      <c r="A45" s="28" t="s">
        <v>219</v>
      </c>
      <c r="B45" s="29"/>
      <c r="C45" s="29"/>
      <c r="D45" s="29"/>
      <c r="E45" s="29"/>
      <c r="F45" s="29"/>
      <c r="G45" s="29"/>
    </row>
    <row r="46" spans="1:8" x14ac:dyDescent="0.25">
      <c r="A46" s="30" t="s">
        <v>220</v>
      </c>
      <c r="B46" s="31">
        <v>0</v>
      </c>
      <c r="C46" s="32">
        <f>B5*B46</f>
      </c>
      <c r="D46" s="33">
        <f>C46</f>
      </c>
      <c r="E46" s="34">
        <v>0</v>
      </c>
      <c r="F46" s="34">
        <v>0</v>
      </c>
      <c r="G46" s="32">
        <f>D46-F46</f>
      </c>
    </row>
    <row r="47" spans="1:8" x14ac:dyDescent="0.25">
      <c r="A47" s="30" t="s">
        <v>221</v>
      </c>
      <c r="B47" s="31">
        <v>0</v>
      </c>
      <c r="C47" s="32">
        <f>B5*B47</f>
      </c>
      <c r="D47" s="33">
        <f>C47</f>
      </c>
      <c r="E47" s="34">
        <v>0</v>
      </c>
      <c r="F47" s="34">
        <v>0</v>
      </c>
      <c r="G47" s="32">
        <f>D47-F47</f>
      </c>
    </row>
    <row r="48" spans="1:8" x14ac:dyDescent="0.25"/>
    <row r="49" spans="1:8" x14ac:dyDescent="0.25">
      <c r="A49" s="35" t="s">
        <v>222</v>
      </c>
      <c r="B49" s="36">
        <f>B9+B10+B12+B14+B15+B16+B18+B19+B21+B22+B23+B25+B26+B28+B30+B32+B33+B34+B36+B38+B39+B41+B43+B44+B46+B47</f>
      </c>
      <c r="C49" s="37">
        <f>C9+C10+C12+C14+C15+C16+C18+C19+C21+C22+C23+C25+C26+C28+C30+C32+C33+C34+C36+C38+C39+C41+C43+C44+C46+C47</f>
      </c>
      <c r="D49" s="37">
        <f>D9+D10+D12+D14+D15+D16+D18+D19+D21+D22+D23+D25+D26+D28+D30+D32+D33+D34+D36+D38+D39+D41+D43+D44+D46+D47</f>
      </c>
      <c r="E49" s="37">
        <f>E9+E10+E12+E14+E15+E16+E18+E19+E21+E22+E23+E25+E26+E28+E30+E32+E33+E34+E36+E38+E39+E41+E43+E44+E46+E47</f>
      </c>
      <c r="F49" s="37">
        <f>F9+F10+F12+F14+F15+F16+F18+F19+F21+F22+F23+F25+F26+F28+F30+F32+F33+F34+F36+F38+F39+F41+F43+F44+F46+F47</f>
      </c>
      <c r="G49" s="37">
        <f>D49-F49</f>
      </c>
    </row>
    <row r="50" spans="1:8" x14ac:dyDescent="0.25"/>
    <row r="51" spans="1:8" x14ac:dyDescent="0.25">
      <c r="A51" s="38" t="s">
        <v>223</v>
      </c>
    </row>
    <row r="52" spans="1:8" x14ac:dyDescent="0.25">
      <c r="A52" t="s">
        <v>224</v>
      </c>
      <c r="B52" s="39">
        <f>B5-E49</f>
      </c>
    </row>
    <row r="53" spans="1:8" x14ac:dyDescent="0.25">
      <c r="A53" t="s">
        <v>225</v>
      </c>
      <c r="B53" s="39">
        <f>B5-F49</f>
      </c>
    </row>
    <row r="54" spans="1:8" x14ac:dyDescent="0.25"/>
    <row r="55" spans="1:8" x14ac:dyDescent="0.25"/>
    <row r="56" spans="1:8" x14ac:dyDescent="0.25"/>
    <row r="57" spans="1:8" x14ac:dyDescent="0.25"/>
    <row r="58" spans="1:8" x14ac:dyDescent="0.25"/>
    <row r="59" spans="1:8" x14ac:dyDescent="0.25"/>
    <row r="60" spans="1:8" x14ac:dyDescent="0.25"/>
    <row r="61" spans="1:8" x14ac:dyDescent="0.25"/>
    <row r="62" spans="1:8" x14ac:dyDescent="0.25"/>
    <row r="63" spans="1:8" x14ac:dyDescent="0.25"/>
    <row r="64" spans="1:8" x14ac:dyDescent="0.25"/>
    <row r="65" spans="1:8" x14ac:dyDescent="0.25"/>
    <row r="66" spans="1:8" x14ac:dyDescent="0.25"/>
    <row r="67" spans="1:8" x14ac:dyDescent="0.25"/>
    <row r="68" spans="1:8" x14ac:dyDescent="0.25"/>
    <row r="69" spans="1:8" x14ac:dyDescent="0.25"/>
    <row r="70" spans="1:8" x14ac:dyDescent="0.25"/>
    <row r="71" spans="1:8" x14ac:dyDescent="0.25"/>
    <row r="72" spans="1:8" x14ac:dyDescent="0.25"/>
    <row r="73" spans="1:8" x14ac:dyDescent="0.25"/>
    <row r="74" spans="1:8" x14ac:dyDescent="0.25"/>
    <row r="75" spans="1:8" x14ac:dyDescent="0.25"/>
    <row r="76" spans="1:8" x14ac:dyDescent="0.25"/>
    <row r="77" spans="1:8" x14ac:dyDescent="0.25"/>
    <row r="78" spans="1:8" x14ac:dyDescent="0.25"/>
    <row r="79" spans="1:8" x14ac:dyDescent="0.25"/>
    <row r="80" spans="1:8" x14ac:dyDescent="0.25"/>
  </sheetData>
  <mergeCells count="2">
    <mergeCell ref="A1:G1"/>
    <mergeCell ref="A3:G3"/>
  </mergeCells>
  <conditionalFormatting sqref="B25">
    <cfRule type="cellIs" dxfId="4" priority="1" operator="greaterThanOrEqual">
      <formula>0</formula>
    </cfRule>
    <cfRule type="cellIs" dxfId="5" priority="2" operator="less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FormatPr defaultRowHeight="15" outlineLevelRow="0" outlineLevelCol="0" x14ac:dyDescent="55"/>
  <cols>
    <col min="1" max="1" width="24" customWidth="1"/>
    <col min="2" max="2" width="14" customWidth="1"/>
    <col min="4" max="4" width="55" customWidth="1"/>
  </cols>
  <sheetData>
    <row r="1" spans="1:3" x14ac:dyDescent="0.25">
      <c r="A1" s="40" t="s">
        <v>226</v>
      </c>
      <c r="B1" s="40"/>
      <c r="C1" s="40"/>
    </row>
    <row r="3" spans="1:4" x14ac:dyDescent="0.25">
      <c r="A3" s="41" t="s">
        <v>49</v>
      </c>
      <c r="D3" s="25" t="s">
        <v>227</v>
      </c>
    </row>
    <row r="5" spans="1:4" x14ac:dyDescent="0.25">
      <c r="A5" s="42" t="s">
        <v>228</v>
      </c>
      <c r="B5" s="14">
        <f>COUNTIF('Guest List'!R:R,"Yes")</f>
      </c>
      <c r="D5" t="s">
        <v>229</v>
      </c>
    </row>
    <row r="6" spans="1:4" x14ac:dyDescent="0.25">
      <c r="A6" s="42" t="s">
        <v>230</v>
      </c>
      <c r="B6" s="18">
        <f>COUNTIF('Guest List'!R:R,"No")</f>
      </c>
      <c r="D6" t="s">
        <v>231</v>
      </c>
    </row>
    <row r="7" spans="1:4" x14ac:dyDescent="0.25">
      <c r="A7" s="42" t="s">
        <v>93</v>
      </c>
      <c r="B7" s="16">
        <f>COUNTIF('Guest List'!R:R,"Pending")</f>
      </c>
      <c r="D7" t="s">
        <v>232</v>
      </c>
    </row>
    <row r="8" spans="1:4" x14ac:dyDescent="0.25">
      <c r="A8" s="42" t="s">
        <v>105</v>
      </c>
      <c r="B8" s="17">
        <f>COUNTIF('Guest List'!R:R,"No Response")</f>
      </c>
      <c r="D8" t="s">
        <v>233</v>
      </c>
    </row>
    <row r="9" spans="1:4" x14ac:dyDescent="0.25">
      <c r="A9" t="s">
        <v>66</v>
      </c>
      <c r="D9" t="s">
        <v>234</v>
      </c>
    </row>
    <row r="10" spans="1:4" x14ac:dyDescent="0.25">
      <c r="A10" s="38" t="s">
        <v>235</v>
      </c>
      <c r="B10" s="41">
        <f>SUM('Guest List'!S:S)</f>
      </c>
      <c r="D10" t="s">
        <v>236</v>
      </c>
    </row>
    <row r="11" spans="4:4" x14ac:dyDescent="0.25">
      <c r="D11" t="s">
        <v>237</v>
      </c>
    </row>
    <row r="12" spans="1:4" x14ac:dyDescent="0.25">
      <c r="A12" s="43" t="s">
        <v>238</v>
      </c>
      <c r="D12" t="s">
        <v>239</v>
      </c>
    </row>
    <row r="13" spans="4:4" x14ac:dyDescent="0.25">
      <c r="D13" t="s">
        <v>66</v>
      </c>
    </row>
    <row r="14" spans="1:4" x14ac:dyDescent="0.25">
      <c r="A14" s="42" t="s">
        <v>240</v>
      </c>
      <c r="B14">
        <f>COUNTA('Guest List'!A:A)-1</f>
      </c>
      <c r="D14" t="s">
        <v>241</v>
      </c>
    </row>
    <row r="15" spans="1:4" x14ac:dyDescent="0.25">
      <c r="A15" s="42" t="s">
        <v>242</v>
      </c>
      <c r="B15">
        <f>COUNTIF('Guest List'!D:D,"A")</f>
      </c>
      <c r="D15" t="s">
        <v>243</v>
      </c>
    </row>
    <row r="16" spans="1:4" x14ac:dyDescent="0.25">
      <c r="A16" s="42" t="s">
        <v>244</v>
      </c>
      <c r="B16">
        <f>COUNTIF('Guest List'!D:D,"B")</f>
      </c>
      <c r="D16" t="s">
        <v>245</v>
      </c>
    </row>
    <row r="17" spans="1:4" x14ac:dyDescent="0.25">
      <c r="A17" s="42" t="s">
        <v>246</v>
      </c>
      <c r="B17">
        <f>COUNTIF('Guest List'!D:D,"C")</f>
      </c>
      <c r="D17" t="s">
        <v>247</v>
      </c>
    </row>
    <row r="18" spans="1:4" x14ac:dyDescent="0.25">
      <c r="A18" t="s">
        <v>66</v>
      </c>
      <c r="D18" t="s">
        <v>248</v>
      </c>
    </row>
    <row r="19" spans="1:2" x14ac:dyDescent="0.25">
      <c r="A19" s="42" t="s">
        <v>249</v>
      </c>
      <c r="B19">
        <f>COUNTIF('Guest List'!O:O,"Adult")</f>
      </c>
    </row>
    <row r="20" spans="1:2" x14ac:dyDescent="0.25">
      <c r="A20" s="42" t="s">
        <v>250</v>
      </c>
      <c r="B20">
        <f>COUNTIF('Guest List'!O:O,"Teen")</f>
      </c>
    </row>
    <row r="21" spans="1:2" x14ac:dyDescent="0.25">
      <c r="A21" s="42" t="s">
        <v>251</v>
      </c>
      <c r="B21">
        <f>COUNTIF('Guest List'!O:O,"Child")</f>
      </c>
    </row>
    <row r="22" spans="1:2" x14ac:dyDescent="0.25">
      <c r="A22" s="42" t="s">
        <v>252</v>
      </c>
      <c r="B22">
        <f>COUNTIF('Guest List'!O:O,"Infant")</f>
      </c>
    </row>
    <row r="24" spans="1:1" x14ac:dyDescent="0.25">
      <c r="A24" s="44" t="s">
        <v>253</v>
      </c>
    </row>
    <row r="26" spans="1:2" x14ac:dyDescent="0.25">
      <c r="A26" s="42" t="s">
        <v>254</v>
      </c>
      <c r="B26">
        <f>COUNTIF('Guest List'!C:C,"Partner 1's Family")</f>
      </c>
    </row>
    <row r="27" spans="1:2" x14ac:dyDescent="0.25">
      <c r="A27" s="42" t="s">
        <v>86</v>
      </c>
      <c r="B27">
        <f>COUNTIF('Guest List'!C:C,"Partner 1's Friends")</f>
      </c>
    </row>
    <row r="28" spans="1:2" x14ac:dyDescent="0.25">
      <c r="A28" s="42" t="s">
        <v>63</v>
      </c>
      <c r="B28">
        <f>COUNTIF('Guest List'!C:C,"Partner 2's Family")</f>
      </c>
    </row>
    <row r="29" spans="1:2" x14ac:dyDescent="0.25">
      <c r="A29" s="42" t="s">
        <v>97</v>
      </c>
      <c r="B29">
        <f>COUNTIF('Guest List'!C:C,"Partner 2's Friends")</f>
      </c>
    </row>
    <row r="30" spans="1:2" x14ac:dyDescent="0.25">
      <c r="A30" s="42" t="s">
        <v>131</v>
      </c>
      <c r="B30">
        <f>COUNTIF('Guest List'!C:C,"Mutual")</f>
      </c>
    </row>
    <row r="32" spans="1:1" x14ac:dyDescent="0.25">
      <c r="A32" s="41" t="s">
        <v>255</v>
      </c>
    </row>
    <row r="34" spans="1:2" x14ac:dyDescent="0.25">
      <c r="A34" s="42" t="s">
        <v>256</v>
      </c>
      <c r="B34">
        <f>COUNTIF('Guest List'!P:P,"Yes")</f>
      </c>
    </row>
    <row r="35" spans="1:2" x14ac:dyDescent="0.25">
      <c r="A35" s="42" t="s">
        <v>257</v>
      </c>
      <c r="B35">
        <f>COUNTIF('Guest List'!Q:Q,"Yes")</f>
      </c>
    </row>
    <row r="36" spans="1:2" x14ac:dyDescent="0.25">
      <c r="A36" s="42" t="s">
        <v>258</v>
      </c>
      <c r="B36">
        <f>COUNTIF('Guest List'!AA:AA,"Yes")</f>
      </c>
    </row>
    <row r="37" spans="1:2" x14ac:dyDescent="0.25">
      <c r="A37" s="42" t="s">
        <v>259</v>
      </c>
      <c r="B37">
        <f>COUNTIF('Guest List'!AB:AB,"Yes")</f>
      </c>
    </row>
  </sheetData>
  <mergeCells count="1">
    <mergeCell ref="A1:C1"/>
  </mergeCells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Start Here</vt:lpstr>
      <vt:lpstr>Guest List</vt:lpstr>
      <vt:lpstr>Wedding Party</vt:lpstr>
      <vt:lpstr>Gifts</vt:lpstr>
      <vt:lpstr>Budget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Sorry, Not Invited</dc:creator>
  <dc:title/>
  <dc:subject/>
  <dc:description/>
  <cp:keywords/>
  <cp:category/>
  <cp:lastModifiedBy>Unknown</cp:lastModifiedBy>
  <dcterms:created xsi:type="dcterms:W3CDTF">2025-12-24T23:04:41Z</dcterms:created>
  <dcterms:modified xsi:type="dcterms:W3CDTF">2025-12-24T23:04:41Z</dcterms:modified>
</cp:coreProperties>
</file>